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nebrmedcntr-my.sharepoint.com/personal/stneumann_unmc_edu/Documents/NICS/Comms/Ed &amp; Resources Docs/"/>
    </mc:Choice>
  </mc:AlternateContent>
  <xr:revisionPtr revIDLastSave="0" documentId="8_{F3042432-B7FA-43FB-B478-2EA084BB9A27}" xr6:coauthVersionLast="47" xr6:coauthVersionMax="47" xr10:uidLastSave="{00000000-0000-0000-0000-000000000000}"/>
  <bookViews>
    <workbookView xWindow="-120" yWindow="-120" windowWidth="29040" windowHeight="15840" tabRatio="720" firstSheet="1" activeTab="1" xr2:uid="{00000000-000D-0000-FFFF-FFFF00000000}"/>
  </bookViews>
  <sheets>
    <sheet name="Community" sheetId="16" r:id="rId1"/>
    <sheet name=" Infectious Diseases - MDRO" sheetId="1" r:id="rId2"/>
    <sheet name="Procedure-Device Related" sheetId="9" r:id="rId3"/>
    <sheet name="Environment of Care" sheetId="18" r:id="rId4"/>
    <sheet name="Employee Health" sheetId="15" r:id="rId5"/>
    <sheet name="Compliance" sheetId="10" r:id="rId6"/>
    <sheet name="Exposures" sheetId="13" r:id="rId7"/>
    <sheet name="Summary" sheetId="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9" l="1"/>
  <c r="I29" i="9"/>
  <c r="I30" i="9"/>
  <c r="I15" i="16"/>
  <c r="I12" i="16"/>
  <c r="I13" i="16"/>
  <c r="I14" i="13"/>
  <c r="I9" i="13"/>
  <c r="I10" i="13"/>
  <c r="I11" i="13"/>
  <c r="I12" i="13"/>
  <c r="I13" i="13"/>
  <c r="I8" i="13"/>
  <c r="I8" i="10"/>
  <c r="I10" i="15"/>
  <c r="I11" i="15"/>
  <c r="I12" i="15"/>
  <c r="I9" i="15"/>
  <c r="I8" i="18"/>
  <c r="I9" i="18"/>
  <c r="I10" i="18"/>
  <c r="I11" i="18"/>
  <c r="I12" i="18"/>
  <c r="I13" i="18"/>
  <c r="I14" i="18"/>
  <c r="I15" i="18"/>
  <c r="I16" i="18"/>
  <c r="I17" i="18"/>
  <c r="I18" i="18"/>
  <c r="I7" i="18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18" i="10"/>
  <c r="I11" i="1" l="1"/>
  <c r="E22" i="18" l="1"/>
  <c r="D22" i="18"/>
  <c r="A22" i="18"/>
  <c r="A21" i="18"/>
  <c r="I38" i="16"/>
  <c r="I37" i="16"/>
  <c r="I36" i="16"/>
  <c r="I35" i="16"/>
  <c r="I33" i="16"/>
  <c r="I34" i="16"/>
  <c r="I31" i="16"/>
  <c r="I30" i="16"/>
  <c r="I29" i="16"/>
  <c r="I28" i="16"/>
  <c r="I26" i="16"/>
  <c r="I24" i="16"/>
  <c r="I23" i="16"/>
  <c r="I22" i="16"/>
  <c r="I21" i="16"/>
  <c r="E43" i="16"/>
  <c r="D43" i="16"/>
  <c r="A43" i="16"/>
  <c r="A42" i="16"/>
  <c r="H40" i="16"/>
  <c r="G40" i="16"/>
  <c r="F40" i="16"/>
  <c r="E40" i="16"/>
  <c r="D40" i="16"/>
  <c r="C40" i="16"/>
  <c r="B40" i="16"/>
  <c r="I39" i="16"/>
  <c r="I32" i="16"/>
  <c r="I27" i="16"/>
  <c r="I25" i="16"/>
  <c r="I20" i="16"/>
  <c r="I19" i="16"/>
  <c r="I18" i="16"/>
  <c r="I17" i="16"/>
  <c r="I16" i="16"/>
  <c r="I14" i="16"/>
  <c r="I11" i="16"/>
  <c r="I10" i="16"/>
  <c r="A22" i="10"/>
  <c r="A16" i="15"/>
  <c r="A21" i="10"/>
  <c r="A15" i="15"/>
  <c r="A33" i="9"/>
  <c r="D4" i="2"/>
  <c r="E19" i="13"/>
  <c r="F4" i="2" s="1"/>
  <c r="D19" i="13"/>
  <c r="H15" i="13"/>
  <c r="G15" i="13"/>
  <c r="F15" i="13"/>
  <c r="E15" i="13"/>
  <c r="D15" i="13"/>
  <c r="C15" i="13"/>
  <c r="B15" i="13"/>
  <c r="H13" i="15"/>
  <c r="G13" i="15"/>
  <c r="F13" i="15"/>
  <c r="E13" i="15"/>
  <c r="D13" i="15"/>
  <c r="C13" i="15"/>
  <c r="B13" i="15"/>
  <c r="E22" i="10"/>
  <c r="E4" i="2" s="1"/>
  <c r="D22" i="10"/>
  <c r="L9" i="15"/>
  <c r="D16" i="15"/>
  <c r="D3" i="2" s="1"/>
  <c r="E34" i="9"/>
  <c r="C4" i="2" s="1"/>
  <c r="D34" i="9"/>
  <c r="C3" i="2" s="1"/>
  <c r="E31" i="1"/>
  <c r="B4" i="2" s="1"/>
  <c r="D31" i="1"/>
  <c r="B3" i="2" s="1"/>
  <c r="H28" i="1"/>
  <c r="G28" i="1"/>
  <c r="F28" i="1"/>
  <c r="E28" i="1"/>
  <c r="D28" i="1"/>
  <c r="C28" i="1"/>
  <c r="B28" i="1"/>
  <c r="I17" i="10"/>
  <c r="I13" i="10"/>
  <c r="I21" i="1"/>
  <c r="I22" i="1"/>
  <c r="I23" i="1"/>
  <c r="I16" i="10"/>
  <c r="I15" i="10"/>
  <c r="I14" i="10"/>
  <c r="I24" i="1"/>
  <c r="I25" i="1"/>
  <c r="I26" i="1"/>
  <c r="I11" i="10"/>
  <c r="I9" i="10"/>
  <c r="I12" i="10"/>
  <c r="A19" i="13"/>
  <c r="A18" i="13"/>
  <c r="I20" i="1"/>
  <c r="I19" i="1"/>
  <c r="I18" i="1"/>
  <c r="I17" i="1"/>
  <c r="I16" i="1"/>
  <c r="I15" i="1"/>
  <c r="I14" i="1"/>
  <c r="I13" i="1"/>
  <c r="I12" i="1"/>
  <c r="I10" i="1"/>
  <c r="I9" i="1"/>
  <c r="I8" i="1"/>
  <c r="A31" i="1"/>
  <c r="A30" i="1"/>
  <c r="A34" i="9"/>
  <c r="C19" i="13" l="1"/>
  <c r="F6" i="2" s="1"/>
  <c r="F3" i="2"/>
  <c r="C16" i="15"/>
  <c r="I13" i="15" s="1"/>
  <c r="G4" i="2"/>
  <c r="C22" i="10"/>
  <c r="E6" i="2" s="1"/>
  <c r="G3" i="2"/>
  <c r="C34" i="9"/>
  <c r="C6" i="2" s="1"/>
  <c r="C22" i="18"/>
  <c r="C43" i="16"/>
  <c r="I40" i="16" s="1"/>
  <c r="C31" i="1"/>
  <c r="E3" i="2"/>
  <c r="D6" i="2"/>
  <c r="I15" i="13" l="1"/>
  <c r="I19" i="10"/>
  <c r="G6" i="2"/>
  <c r="B6" i="2"/>
  <c r="I28" i="1"/>
</calcChain>
</file>

<file path=xl/sharedStrings.xml><?xml version="1.0" encoding="utf-8"?>
<sst xmlns="http://schemas.openxmlformats.org/spreadsheetml/2006/main" count="338" uniqueCount="191">
  <si>
    <t>FACILITY NAME</t>
  </si>
  <si>
    <t>INFECTION CONTROL RISK ASSESSMENT</t>
  </si>
  <si>
    <r>
      <t xml:space="preserve">AREAS OF THE FACLITY INCLUDED IN THE RISK ASSESSMENT: </t>
    </r>
    <r>
      <rPr>
        <b/>
        <sz val="10"/>
        <color theme="0" tint="-0.249977111117893"/>
        <rFont val="Arial"/>
        <family val="2"/>
      </rPr>
      <t>HOPSITAL INPATIENT UNITS, HOSPITAL CLINIC, OUTLYING HOSPITAL etc</t>
    </r>
  </si>
  <si>
    <t>External Risks</t>
  </si>
  <si>
    <t>SEVERITY = (MAGNITUDE - MITIGATION)</t>
  </si>
  <si>
    <t>EVENT</t>
  </si>
  <si>
    <t>PROBABILITY</t>
  </si>
  <si>
    <t>HUMAN IMPACT</t>
  </si>
  <si>
    <t>PROPERTY IMPACT</t>
  </si>
  <si>
    <t>BUSINESS IMPACT</t>
  </si>
  <si>
    <t>PREPARED-NESS</t>
  </si>
  <si>
    <t>INTERNAL RESPONSE</t>
  </si>
  <si>
    <t>EXTERNAL RESPONSE</t>
  </si>
  <si>
    <t>RISK</t>
  </si>
  <si>
    <t>Likelihood this type exposure will occur</t>
  </si>
  <si>
    <t>Severity to employee / patient if this exposure occurs</t>
  </si>
  <si>
    <t>Additional resources needed if this exposure occurs</t>
  </si>
  <si>
    <t>Exposure could lead to increased length of stay, litigation, cost to the facility</t>
  </si>
  <si>
    <t>Prevention / Identification of Exposure in place</t>
  </si>
  <si>
    <t>Staff knowledge of prevention measures for this type of exposure &amp; internal support if it occurs</t>
  </si>
  <si>
    <t>Outside support if this type exposure occurs:  CDC, CHS, Mutual Aids, Gov. Agencies, Exposure Hotline, etc.</t>
  </si>
  <si>
    <t>Relative threat* to this facility</t>
  </si>
  <si>
    <t xml:space="preserve">SCORE                              </t>
  </si>
  <si>
    <t xml:space="preserve">0 = N/A                                    1 = Low                                    2 = Moderate                      3 = High     </t>
  </si>
  <si>
    <t xml:space="preserve">0- N/A                               1 = Low                               2 = Moderate            3 = High     </t>
  </si>
  <si>
    <t xml:space="preserve">0 = N/A                               1 = Low                               2 = Moderate            3 = High     </t>
  </si>
  <si>
    <t xml:space="preserve">0 = N/A                                1 = Low                               2 = Moderate            3 = High     </t>
  </si>
  <si>
    <t>0 = N/A                                         1 = High                                       2  = Moderate                    3 = Low or none</t>
  </si>
  <si>
    <t>0 = N/A                                         1 = High                                       2 = Moderate                     3 = Low or none</t>
  </si>
  <si>
    <t>0 = N/A                                         1 = High                                      2 = Moderate               3 = Low or none</t>
  </si>
  <si>
    <t>0 - 100%</t>
  </si>
  <si>
    <r>
      <rPr>
        <b/>
        <sz val="9"/>
        <rFont val="Arial"/>
        <family val="2"/>
      </rPr>
      <t xml:space="preserve">GEOGRAPHICAL- </t>
    </r>
    <r>
      <rPr>
        <b/>
        <sz val="9"/>
        <color theme="0" tint="-0.249977111117893"/>
        <rFont val="Arial"/>
        <family val="2"/>
      </rPr>
      <t xml:space="preserve">geographical trends, issues, illnesses in your area </t>
    </r>
  </si>
  <si>
    <t>Tuberculosis</t>
  </si>
  <si>
    <t>Regional Transportation Hub- International airport</t>
  </si>
  <si>
    <t>Foreign Travelers (Military, Students, college town)</t>
  </si>
  <si>
    <t xml:space="preserve">relevant cultural norms </t>
  </si>
  <si>
    <t>regional outbreaks</t>
  </si>
  <si>
    <t>PREVALENT DISEASES</t>
  </si>
  <si>
    <t>HIV</t>
  </si>
  <si>
    <t>Hepatitis B, C</t>
  </si>
  <si>
    <t>Influenza</t>
  </si>
  <si>
    <t>Pertussis</t>
  </si>
  <si>
    <t>RSV</t>
  </si>
  <si>
    <t>Norovirus</t>
  </si>
  <si>
    <t>Histoplasmosis</t>
  </si>
  <si>
    <t>Salmonella</t>
  </si>
  <si>
    <t>Streptococcus A, Invasive</t>
  </si>
  <si>
    <t>Meningitis, Viral &amp; Bacterial</t>
  </si>
  <si>
    <t>Sexual Transmitted Disseases</t>
  </si>
  <si>
    <t>OUTBREAKS</t>
  </si>
  <si>
    <t>Pandemic Influenza</t>
  </si>
  <si>
    <t>Foodborne Outbreaks</t>
  </si>
  <si>
    <t>Enterovirus D68</t>
  </si>
  <si>
    <t>EMERGING INFECTIONS</t>
  </si>
  <si>
    <t>MDR Acinetobacter</t>
  </si>
  <si>
    <t>Carbapenem Resistant Enterobacteriaceae</t>
  </si>
  <si>
    <t>AVERAGE SCORE</t>
  </si>
  <si>
    <t>*Threat increases with percentage.</t>
  </si>
  <si>
    <t>RISK  =  PROBABILITY * SEVERITY</t>
  </si>
  <si>
    <t>Infectious Diseases - Multi Drug Resistant Organism Risks</t>
  </si>
  <si>
    <t>Likelihood these will be present in your patient population</t>
  </si>
  <si>
    <t>Severity of this type infection</t>
  </si>
  <si>
    <t>Additional Cleaning / Isolation / Staffing Needs Due to this Infection</t>
  </si>
  <si>
    <t>Increased length of stay / cost to the facility due to this infection</t>
  </si>
  <si>
    <t>Identification of this disease / infection, Plan for caring for this type patient</t>
  </si>
  <si>
    <t>Staff Knowledge / internal support of plan for this particular disease / infection</t>
  </si>
  <si>
    <t>External Support for this type infection / disease- Public Health, mutual aid, Gov. Agencies, etc.</t>
  </si>
  <si>
    <t>MRSA</t>
  </si>
  <si>
    <t>VRE</t>
  </si>
  <si>
    <t>CRE/KPC</t>
  </si>
  <si>
    <t>ESBL</t>
  </si>
  <si>
    <t>MDR GNR</t>
  </si>
  <si>
    <t>Varicella</t>
  </si>
  <si>
    <t>Meningitis</t>
  </si>
  <si>
    <t>TB</t>
  </si>
  <si>
    <t>Foodborne Illness</t>
  </si>
  <si>
    <t>Ebola</t>
  </si>
  <si>
    <t>Middle East Resp Virus</t>
  </si>
  <si>
    <t>Measles</t>
  </si>
  <si>
    <t>C Difficile</t>
  </si>
  <si>
    <t>Influenza-Resp. Illness</t>
  </si>
  <si>
    <t>Procedure-Device Related Risks</t>
  </si>
  <si>
    <t>Likelihood this type infection / problems with this process will occur in our facility</t>
  </si>
  <si>
    <t>Severity of this for the patient</t>
  </si>
  <si>
    <t>Additional cleaning / isolation / staffing needs due to this infection / problem</t>
  </si>
  <si>
    <t xml:space="preserve">Increased length of stay / cost to the facility due to this infection / problem </t>
  </si>
  <si>
    <t>Identification &amp; prevention of this disease / infection / process problem in place</t>
  </si>
  <si>
    <t>Staff knowledge &amp; compliance of plan for prevention of this particular problem</t>
  </si>
  <si>
    <t>External support/ regulations for this type procedure problem - Public Health, CHS, Gov. Agencies, etc.</t>
  </si>
  <si>
    <t>Relative threat*</t>
  </si>
  <si>
    <t xml:space="preserve">0 = N/A                                        1 = Low                                        2 = Moderate                    3 = High     </t>
  </si>
  <si>
    <t xml:space="preserve">0 = N/A                           1 = Low                           2 = Moderate            3 = High     </t>
  </si>
  <si>
    <t xml:space="preserve">0 = N/A                                  1 = Low                                  2 = Moderate               3 = High     </t>
  </si>
  <si>
    <t xml:space="preserve">0 = N/A                                   1 = Low                                   2 = Moderate                 3 = High     </t>
  </si>
  <si>
    <t>0 = N/A                                         1 = High                                        2 = Moderate                     3 = Low or none</t>
  </si>
  <si>
    <t>0 = N/A                                         1 = High                                       2 = Moderate                      3 = Low or none</t>
  </si>
  <si>
    <t>0 = N/A                                           1 = High                                       2 = Moderate                     3 = Low or none</t>
  </si>
  <si>
    <t>PROCEDURE RELATED</t>
  </si>
  <si>
    <t>Neuro</t>
  </si>
  <si>
    <t>Cardiac ***</t>
  </si>
  <si>
    <t>Transplant ***</t>
  </si>
  <si>
    <t>Hysterectomy</t>
  </si>
  <si>
    <t>Colon</t>
  </si>
  <si>
    <t>Breast</t>
  </si>
  <si>
    <t>Ortho</t>
  </si>
  <si>
    <t>General Surgery</t>
  </si>
  <si>
    <t>Interventional Radiology</t>
  </si>
  <si>
    <t>Clinic-based Procedures</t>
  </si>
  <si>
    <t>DEVICE RELATED</t>
  </si>
  <si>
    <t>PVAP</t>
  </si>
  <si>
    <t>CAUTI (inpatient)</t>
  </si>
  <si>
    <t>CLABSI</t>
  </si>
  <si>
    <t>Peripheral IV Lines</t>
  </si>
  <si>
    <t>PROCEDURAL - EQUIPMENT RELATED</t>
  </si>
  <si>
    <t>Endoscope/Flexible/Rigid Scope Reprocessing</t>
  </si>
  <si>
    <t xml:space="preserve">Central Sterile Processing </t>
  </si>
  <si>
    <t>Non Central Sterilization</t>
  </si>
  <si>
    <t>Immediate Use Sterilization</t>
  </si>
  <si>
    <t>High Level Disinfection</t>
  </si>
  <si>
    <t>Environment of Care Related Risks</t>
  </si>
  <si>
    <r>
      <rPr>
        <i/>
        <sz val="9"/>
        <rFont val="Arial"/>
        <family val="2"/>
      </rPr>
      <t>C. difficile</t>
    </r>
    <r>
      <rPr>
        <sz val="9"/>
        <rFont val="Arial"/>
        <family val="2"/>
      </rPr>
      <t>-specific environmental measures (Cleaning products/UV)</t>
    </r>
  </si>
  <si>
    <t>Routine cleaning &amp; disinfection of multipatient use equipment</t>
  </si>
  <si>
    <t xml:space="preserve">Routine cleaning &amp; disinfection of environment (e.g., ATP &amp; Marking Studies)  </t>
  </si>
  <si>
    <t xml:space="preserve">Construction Risk Assessments </t>
  </si>
  <si>
    <t xml:space="preserve">Environmental Moisture Intrusion/ Mold </t>
  </si>
  <si>
    <t>Regulated Waste Management Program</t>
  </si>
  <si>
    <t>Building Maintenance Program (Physical Environment)</t>
  </si>
  <si>
    <t>Preventative Maintenance Program (Ventilation, Ice Machine, Equipment)</t>
  </si>
  <si>
    <t>Water Management Plan</t>
  </si>
  <si>
    <t>Positive and Negative Air Pressurization Compliance</t>
  </si>
  <si>
    <t>Biocontainment Unit</t>
  </si>
  <si>
    <t>Cardboard in Patient Care Areas</t>
  </si>
  <si>
    <t>Employee Health Risks</t>
  </si>
  <si>
    <t>Likelihood noncompliance with this will occur</t>
  </si>
  <si>
    <t>Possibility of infection to related to noncompliance</t>
  </si>
  <si>
    <t>Additional resources needed if noncompliance occurs</t>
  </si>
  <si>
    <t>Noncompliance could lead to increased length of stay, litigation, cost to the facility</t>
  </si>
  <si>
    <t>Monitoring for compliance of this process in place</t>
  </si>
  <si>
    <t xml:space="preserve">Internal support to increase compliance with this </t>
  </si>
  <si>
    <t>External agencies that encourage compliance with this:  OSHA, JCAHO, CDC, etc.</t>
  </si>
  <si>
    <t xml:space="preserve">0 = N/A                                            1 = Low                                         2 = Moderate                      3 = High     </t>
  </si>
  <si>
    <t xml:space="preserve">0 = N/A                              1 = Low                              2 = Moderate            3 = High     </t>
  </si>
  <si>
    <t xml:space="preserve">0 = N/A                              1 = Low                             2 = Moderate            3 = High     </t>
  </si>
  <si>
    <t xml:space="preserve">0 = N/A                                     1 = Low                                     2 = Moderate                 3 = High     </t>
  </si>
  <si>
    <t>0 = N/A                                             1 = High                                            2 = Moderate                          3 = Low or none</t>
  </si>
  <si>
    <t>0 = N/A                                            1 = High                                         2 = Moderate                        3 = Low or none</t>
  </si>
  <si>
    <t>0 = N/A                                               1 = High                                             2 = Moderate                           3 = Low or none</t>
  </si>
  <si>
    <t>Employee Health:</t>
  </si>
  <si>
    <t>TB Exposure Control Plan (e.g., PPD Compliance, Quanterferion, Chest X-Rays etc.)</t>
  </si>
  <si>
    <t xml:space="preserve">Influenza Vaccinations </t>
  </si>
  <si>
    <t>Immunization / Immunity Compliance: MMR, Varicella, Hepatitis B, etc.</t>
  </si>
  <si>
    <t>Respiratory Protection Plan (e.g., Fit-testing Compliance, Resources, etc.)</t>
  </si>
  <si>
    <t xml:space="preserve">AVERAGE </t>
  </si>
  <si>
    <t>Compliance Risks</t>
  </si>
  <si>
    <t>Hand Hygiene</t>
  </si>
  <si>
    <t>Transmission-based Precautions</t>
  </si>
  <si>
    <t>Safe Injection Practices</t>
  </si>
  <si>
    <t>CLABSI/ Central Line Insertion Bundles/ Maintenance Bundles/ Rounding</t>
  </si>
  <si>
    <t>Procedures for Patient Cultures</t>
  </si>
  <si>
    <t>Sterile/Aseptic Technique practices</t>
  </si>
  <si>
    <t>SSI (SCIP Measures)</t>
  </si>
  <si>
    <t>Clean Supply Handling &amp; Storage</t>
  </si>
  <si>
    <t>CAUTI/Insertion Technique/ Maintenance Bundles/ Rounding</t>
  </si>
  <si>
    <t>Chlorhexidine Bathing</t>
  </si>
  <si>
    <t>Ventilator Bundles</t>
  </si>
  <si>
    <t>Exposure Risks</t>
  </si>
  <si>
    <t xml:space="preserve">0 = N/A                 
1 = Low                  
2 = Moderate            
3 = High     </t>
  </si>
  <si>
    <t xml:space="preserve">0 = N/A                  
1 = Low                  
2 = Moderate            
3 = High     </t>
  </si>
  <si>
    <t xml:space="preserve">0 = N/A                   
1 = Low                   
2 = Moderate            
3 = High     </t>
  </si>
  <si>
    <t xml:space="preserve">0 = N/A                    
1 = Low                   
2 = Moderate            
3 = High     </t>
  </si>
  <si>
    <t>0 = N/A                       
1 = High                     
2 = Moderate           
3 = Low or none</t>
  </si>
  <si>
    <t>0 = N/A                      
1 = High                     
2 = Moderate               
3 = Low or none</t>
  </si>
  <si>
    <t>0 = N/A                            
1 = High                          
2 = Moderate                 
3 = Low or none</t>
  </si>
  <si>
    <t>Sharps Injuries (Employee or Patient)</t>
  </si>
  <si>
    <t>Infectious Disease Exposures</t>
  </si>
  <si>
    <t>Outbreaks (Internal)</t>
  </si>
  <si>
    <t>Epidemic (Influx of Infectious Patients - External)</t>
  </si>
  <si>
    <t>Bioterrorism Event</t>
  </si>
  <si>
    <t>Emerging Infectious Diseases (e.g., Ebola, MERScoV)</t>
  </si>
  <si>
    <t xml:space="preserve"> SUMMARY OF FACILITY RISK ASSESSMENT</t>
  </si>
  <si>
    <t>Infection Hazards</t>
  </si>
  <si>
    <t>Procedural Hazards</t>
  </si>
  <si>
    <t>Employee Health</t>
  </si>
  <si>
    <t>Compliance</t>
  </si>
  <si>
    <t>Exposures</t>
  </si>
  <si>
    <t>Total for Facility</t>
  </si>
  <si>
    <t>Probability</t>
  </si>
  <si>
    <t>Severity</t>
  </si>
  <si>
    <r>
      <t xml:space="preserve">Hazard Specific Relative Risk:                            </t>
    </r>
    <r>
      <rPr>
        <i/>
        <sz val="8"/>
        <rFont val="Arial"/>
        <family val="2"/>
      </rPr>
      <t xml:space="preserve">            </t>
    </r>
  </si>
  <si>
    <t>Comments on Findings:</t>
  </si>
  <si>
    <t xml:space="preserve">Infection Control Risks and Mitigation Policies/Procedures/Practices reviewed.  The risks identified with the highest relative risk to our organization include: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</si>
</sst>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i/>
      <sz val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i/>
      <sz val="7.5"/>
      <name val="Arial"/>
      <family val="2"/>
    </font>
    <font>
      <b/>
      <u/>
      <sz val="12"/>
      <name val="Arial"/>
      <family val="2"/>
    </font>
    <font>
      <b/>
      <sz val="10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0" tint="-0.3499862666707357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39997558519241921"/>
        <bgColor indexed="22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wrapText="1"/>
    </xf>
    <xf numFmtId="0" fontId="8" fillId="0" borderId="0" xfId="0" applyFont="1"/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2" fontId="3" fillId="0" borderId="29" xfId="0" applyNumberFormat="1" applyFont="1" applyBorder="1" applyAlignment="1">
      <alignment horizontal="left" vertical="center"/>
    </xf>
    <xf numFmtId="2" fontId="3" fillId="0" borderId="30" xfId="0" applyNumberFormat="1" applyFont="1" applyBorder="1" applyAlignment="1">
      <alignment horizontal="left" vertical="center"/>
    </xf>
    <xf numFmtId="2" fontId="3" fillId="0" borderId="31" xfId="0" applyNumberFormat="1" applyFont="1" applyBorder="1" applyAlignment="1">
      <alignment horizontal="left" vertical="center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5" fillId="0" borderId="0" xfId="0" applyFont="1" applyAlignment="1">
      <alignment horizontal="left"/>
    </xf>
    <xf numFmtId="9" fontId="2" fillId="3" borderId="38" xfId="0" applyNumberFormat="1" applyFont="1" applyFill="1" applyBorder="1" applyAlignment="1">
      <alignment horizontal="center" vertical="center" wrapText="1"/>
    </xf>
    <xf numFmtId="9" fontId="2" fillId="3" borderId="3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3" fillId="3" borderId="40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2" fontId="3" fillId="3" borderId="41" xfId="0" applyNumberFormat="1" applyFont="1" applyFill="1" applyBorder="1" applyAlignment="1">
      <alignment horizontal="center"/>
    </xf>
    <xf numFmtId="0" fontId="3" fillId="5" borderId="42" xfId="0" applyFont="1" applyFill="1" applyBorder="1" applyAlignment="1">
      <alignment vertical="center" wrapText="1"/>
    </xf>
    <xf numFmtId="2" fontId="3" fillId="5" borderId="43" xfId="0" applyNumberFormat="1" applyFont="1" applyFill="1" applyBorder="1" applyAlignment="1">
      <alignment horizontal="center" vertical="center"/>
    </xf>
    <xf numFmtId="2" fontId="3" fillId="5" borderId="44" xfId="0" applyNumberFormat="1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9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2" fillId="6" borderId="25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34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44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9" fontId="2" fillId="3" borderId="6" xfId="0" applyNumberFormat="1" applyFont="1" applyFill="1" applyBorder="1" applyAlignment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2" fillId="0" borderId="44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wrapText="1"/>
    </xf>
    <xf numFmtId="0" fontId="12" fillId="7" borderId="56" xfId="0" applyFont="1" applyFill="1" applyBorder="1" applyAlignment="1">
      <alignment horizontal="left" vertical="center" wrapText="1" indent="1"/>
    </xf>
    <xf numFmtId="0" fontId="12" fillId="7" borderId="57" xfId="0" applyFont="1" applyFill="1" applyBorder="1" applyAlignment="1">
      <alignment horizontal="left" vertical="center" wrapText="1" indent="1"/>
    </xf>
    <xf numFmtId="0" fontId="12" fillId="7" borderId="42" xfId="0" applyFont="1" applyFill="1" applyBorder="1" applyAlignment="1">
      <alignment horizontal="left" vertical="center" wrapText="1" indent="1"/>
    </xf>
    <xf numFmtId="0" fontId="12" fillId="7" borderId="55" xfId="0" applyFont="1" applyFill="1" applyBorder="1" applyAlignment="1">
      <alignment horizontal="left" vertical="center" wrapText="1" indent="1"/>
    </xf>
    <xf numFmtId="0" fontId="12" fillId="7" borderId="57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horizontal="center" vertical="center" wrapText="1"/>
    </xf>
    <xf numFmtId="9" fontId="2" fillId="7" borderId="58" xfId="0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9" fontId="2" fillId="4" borderId="1" xfId="0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wrapText="1"/>
    </xf>
    <xf numFmtId="0" fontId="4" fillId="0" borderId="0" xfId="0" applyFont="1"/>
    <xf numFmtId="0" fontId="18" fillId="0" borderId="0" xfId="0" applyFont="1"/>
    <xf numFmtId="0" fontId="20" fillId="0" borderId="44" xfId="0" applyFont="1" applyBorder="1" applyAlignment="1">
      <alignment horizontal="left" wrapText="1"/>
    </xf>
    <xf numFmtId="0" fontId="21" fillId="0" borderId="44" xfId="0" applyFont="1" applyBorder="1" applyAlignment="1">
      <alignment horizontal="left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>
      <alignment horizontal="left" wrapText="1"/>
    </xf>
    <xf numFmtId="0" fontId="21" fillId="0" borderId="44" xfId="0" applyFont="1" applyBorder="1" applyAlignment="1">
      <alignment wrapText="1"/>
    </xf>
    <xf numFmtId="0" fontId="21" fillId="0" borderId="44" xfId="0" applyFont="1" applyBorder="1" applyAlignment="1">
      <alignment horizontal="left" vertical="center" wrapText="1" indent="1"/>
    </xf>
    <xf numFmtId="0" fontId="21" fillId="0" borderId="44" xfId="0" applyFont="1" applyBorder="1" applyAlignment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7" borderId="44" xfId="0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>
      <alignment horizontal="left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4" fillId="7" borderId="44" xfId="0" applyFont="1" applyFill="1" applyBorder="1" applyAlignment="1">
      <alignment wrapText="1"/>
    </xf>
    <xf numFmtId="0" fontId="25" fillId="0" borderId="44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0" fillId="8" borderId="5" xfId="0" applyFill="1" applyBorder="1"/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6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left" vertical="center" wrapText="1" indent="1"/>
    </xf>
    <xf numFmtId="0" fontId="3" fillId="8" borderId="13" xfId="0" applyFont="1" applyFill="1" applyBorder="1" applyAlignment="1">
      <alignment horizontal="centerContinuous" vertical="center"/>
    </xf>
    <xf numFmtId="0" fontId="3" fillId="8" borderId="4" xfId="0" applyFont="1" applyFill="1" applyBorder="1" applyAlignment="1">
      <alignment horizontal="centerContinuous" vertical="center"/>
    </xf>
    <xf numFmtId="0" fontId="3" fillId="8" borderId="3" xfId="0" applyFont="1" applyFill="1" applyBorder="1" applyAlignment="1">
      <alignment horizontal="centerContinuous" vertical="center"/>
    </xf>
    <xf numFmtId="0" fontId="2" fillId="10" borderId="13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left" vertical="center" wrapText="1" indent="1"/>
    </xf>
    <xf numFmtId="0" fontId="16" fillId="10" borderId="20" xfId="0" applyFont="1" applyFill="1" applyBorder="1" applyAlignment="1">
      <alignment horizontal="left" vertical="center" wrapText="1" indent="1"/>
    </xf>
    <xf numFmtId="0" fontId="16" fillId="10" borderId="4" xfId="0" applyFont="1" applyFill="1" applyBorder="1" applyAlignment="1">
      <alignment horizontal="left" vertical="center" wrapText="1" indent="1"/>
    </xf>
    <xf numFmtId="0" fontId="10" fillId="11" borderId="20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2" fontId="2" fillId="8" borderId="13" xfId="0" applyNumberFormat="1" applyFont="1" applyFill="1" applyBorder="1" applyAlignment="1">
      <alignment horizontal="center" vertical="center" wrapText="1"/>
    </xf>
    <xf numFmtId="2" fontId="2" fillId="8" borderId="20" xfId="0" applyNumberFormat="1" applyFont="1" applyFill="1" applyBorder="1" applyAlignment="1">
      <alignment horizontal="center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Continuous" vertical="center"/>
    </xf>
    <xf numFmtId="0" fontId="3" fillId="8" borderId="46" xfId="0" applyFont="1" applyFill="1" applyBorder="1" applyAlignment="1">
      <alignment horizontal="centerContinuous" vertical="center"/>
    </xf>
    <xf numFmtId="0" fontId="3" fillId="8" borderId="47" xfId="0" applyFont="1" applyFill="1" applyBorder="1" applyAlignment="1">
      <alignment horizontal="centerContinuous" vertical="center"/>
    </xf>
    <xf numFmtId="1" fontId="2" fillId="8" borderId="2" xfId="0" applyNumberFormat="1" applyFont="1" applyFill="1" applyBorder="1" applyAlignment="1">
      <alignment horizontal="center" vertical="center" wrapText="1"/>
    </xf>
    <xf numFmtId="0" fontId="10" fillId="9" borderId="45" xfId="0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left" vertical="center" wrapText="1" indent="1"/>
    </xf>
    <xf numFmtId="0" fontId="2" fillId="10" borderId="25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left" vertical="center" wrapText="1" indent="1"/>
    </xf>
    <xf numFmtId="0" fontId="10" fillId="11" borderId="25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2" fontId="2" fillId="8" borderId="53" xfId="0" applyNumberFormat="1" applyFont="1" applyFill="1" applyBorder="1" applyAlignment="1">
      <alignment horizontal="center" vertical="center" wrapText="1"/>
    </xf>
    <xf numFmtId="2" fontId="2" fillId="8" borderId="52" xfId="0" applyNumberFormat="1" applyFont="1" applyFill="1" applyBorder="1" applyAlignment="1">
      <alignment horizontal="center" vertical="center" wrapText="1"/>
    </xf>
    <xf numFmtId="2" fontId="2" fillId="8" borderId="46" xfId="0" applyNumberFormat="1" applyFont="1" applyFill="1" applyBorder="1" applyAlignment="1">
      <alignment horizontal="center" vertical="center" wrapText="1"/>
    </xf>
    <xf numFmtId="2" fontId="2" fillId="8" borderId="54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left" vertical="center" wrapText="1" indent="1"/>
    </xf>
    <xf numFmtId="0" fontId="16" fillId="10" borderId="2" xfId="0" applyFont="1" applyFill="1" applyBorder="1" applyAlignment="1">
      <alignment horizontal="left" vertical="center" wrapText="1" indent="1"/>
    </xf>
    <xf numFmtId="0" fontId="16" fillId="11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left" vertical="center" wrapText="1" indent="1"/>
    </xf>
    <xf numFmtId="0" fontId="16" fillId="10" borderId="35" xfId="0" applyFont="1" applyFill="1" applyBorder="1" applyAlignment="1">
      <alignment horizontal="left" vertical="center" wrapText="1" inden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2" fontId="2" fillId="8" borderId="34" xfId="0" applyNumberFormat="1" applyFont="1" applyFill="1" applyBorder="1" applyAlignment="1">
      <alignment horizontal="center" vertical="center" wrapText="1"/>
    </xf>
    <xf numFmtId="2" fontId="2" fillId="8" borderId="25" xfId="0" applyNumberFormat="1" applyFont="1" applyFill="1" applyBorder="1" applyAlignment="1">
      <alignment horizontal="center" vertical="center" wrapText="1"/>
    </xf>
    <xf numFmtId="2" fontId="2" fillId="8" borderId="21" xfId="0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4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Control Relative Risk to Facility Entities</a:t>
            </a:r>
          </a:p>
        </c:rich>
      </c:tx>
      <c:layout>
        <c:manualLayout>
          <c:xMode val="edge"/>
          <c:yMode val="edge"/>
          <c:x val="0.26906474820143883"/>
          <c:y val="3.9473684210526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86330935251799"/>
          <c:y val="0.25877303819318032"/>
          <c:w val="0.85323741007194243"/>
          <c:h val="0.54824796227368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83-4B72-AEC0-7BFE48986D2E}"/>
              </c:ext>
            </c:extLst>
          </c:dPt>
          <c:dPt>
            <c:idx val="1"/>
            <c:invertIfNegative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83-4B72-AEC0-7BFE48986D2E}"/>
              </c:ext>
            </c:extLst>
          </c:dPt>
          <c:dPt>
            <c:idx val="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83-4B72-AEC0-7BFE48986D2E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83-4B72-AEC0-7BFE48986D2E}"/>
              </c:ext>
            </c:extLst>
          </c:dPt>
          <c:cat>
            <c:strRef>
              <c:f>Summary!$B$2:$F$2</c:f>
              <c:strCache>
                <c:ptCount val="5"/>
                <c:pt idx="0">
                  <c:v>Infection Hazards</c:v>
                </c:pt>
                <c:pt idx="1">
                  <c:v>Procedural Hazards</c:v>
                </c:pt>
                <c:pt idx="2">
                  <c:v>Employee Health</c:v>
                </c:pt>
                <c:pt idx="3">
                  <c:v>Compliance</c:v>
                </c:pt>
                <c:pt idx="4">
                  <c:v>Exposures</c:v>
                </c:pt>
              </c:strCache>
            </c:strRef>
          </c:cat>
          <c:val>
            <c:numRef>
              <c:f>Summary!$B$6:$F$6</c:f>
              <c:numCache>
                <c:formatCode>0.00</c:formatCode>
                <c:ptCount val="5"/>
                <c:pt idx="0">
                  <c:v>4.3090181594336715E-3</c:v>
                </c:pt>
                <c:pt idx="1">
                  <c:v>1.2208884785062069E-2</c:v>
                </c:pt>
                <c:pt idx="2">
                  <c:v>1</c:v>
                </c:pt>
                <c:pt idx="3">
                  <c:v>1.8365472910927456E-2</c:v>
                </c:pt>
                <c:pt idx="4">
                  <c:v>3.8580246913580252E-2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83-4B72-AEC0-7BFE4898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0005400"/>
        <c:axId val="100006576"/>
      </c:barChart>
      <c:catAx>
        <c:axId val="10000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00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0065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Threat to Facility</a:t>
                </a:r>
              </a:p>
            </c:rich>
          </c:tx>
          <c:layout>
            <c:manualLayout>
              <c:xMode val="edge"/>
              <c:yMode val="edge"/>
              <c:x val="4.60431654676259E-2"/>
              <c:y val="0.223685131463830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005400"/>
        <c:crosses val="autoZero"/>
        <c:crossBetween val="between"/>
        <c:minorUnit val="0.04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Probability and Severity of Infection</a:t>
            </a:r>
            <a:r>
              <a:rPr lang="en-US" baseline="0"/>
              <a:t> Risks</a:t>
            </a:r>
            <a:r>
              <a:rPr lang="en-US"/>
              <a:t> to</a:t>
            </a:r>
            <a:r>
              <a:rPr lang="en-US" baseline="0"/>
              <a:t> Facility</a:t>
            </a:r>
            <a:endParaRPr lang="en-US"/>
          </a:p>
        </c:rich>
      </c:tx>
      <c:layout>
        <c:manualLayout>
          <c:xMode val="edge"/>
          <c:yMode val="edge"/>
          <c:x val="0.2503597122302158"/>
          <c:y val="3.9823008849557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021582733813"/>
          <c:y val="0.23893856933284649"/>
          <c:w val="0.85899280575539572"/>
          <c:h val="0.570797693406244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30-41FA-B963-3A501457BAE4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30-41FA-B963-3A501457BAE4}"/>
              </c:ext>
            </c:extLst>
          </c:dPt>
          <c:cat>
            <c:strRef>
              <c:f>Summary!$A$3:$A$4</c:f>
              <c:strCache>
                <c:ptCount val="2"/>
                <c:pt idx="0">
                  <c:v>Probability</c:v>
                </c:pt>
                <c:pt idx="1">
                  <c:v>Severity</c:v>
                </c:pt>
              </c:strCache>
            </c:strRef>
          </c:cat>
          <c:val>
            <c:numRef>
              <c:f>Summary!$G$3:$G$4</c:f>
              <c:numCache>
                <c:formatCode>0.00</c:formatCode>
                <c:ptCount val="2"/>
                <c:pt idx="0">
                  <c:v>0.15819209039548024</c:v>
                </c:pt>
                <c:pt idx="1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30-41FA-B963-3A501457B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9983568"/>
        <c:axId val="179983960"/>
      </c:barChart>
      <c:catAx>
        <c:axId val="1799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83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9839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Impact on Facility</a:t>
                </a:r>
              </a:p>
            </c:rich>
          </c:tx>
          <c:layout>
            <c:manualLayout>
              <c:xMode val="edge"/>
              <c:yMode val="edge"/>
              <c:x val="4.7482014388489209E-2"/>
              <c:y val="0.20354028755255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83568"/>
        <c:crosses val="autoZero"/>
        <c:crossBetween val="between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95250</xdr:rowOff>
    </xdr:from>
    <xdr:to>
      <xdr:col>6</xdr:col>
      <xdr:colOff>542925</xdr:colOff>
      <xdr:row>20</xdr:row>
      <xdr:rowOff>0</xdr:rowOff>
    </xdr:to>
    <xdr:graphicFrame macro="">
      <xdr:nvGraphicFramePr>
        <xdr:cNvPr id="6411" name="Chart 1">
          <a:extLst>
            <a:ext uri="{FF2B5EF4-FFF2-40B4-BE49-F238E27FC236}">
              <a16:creationId xmlns:a16="http://schemas.microsoft.com/office/drawing/2014/main" id="{00000000-0008-0000-0700-00000B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133350</xdr:rowOff>
    </xdr:from>
    <xdr:to>
      <xdr:col>6</xdr:col>
      <xdr:colOff>542925</xdr:colOff>
      <xdr:row>33</xdr:row>
      <xdr:rowOff>0</xdr:rowOff>
    </xdr:to>
    <xdr:graphicFrame macro="">
      <xdr:nvGraphicFramePr>
        <xdr:cNvPr id="6412" name="Chart 2">
          <a:extLst>
            <a:ext uri="{FF2B5EF4-FFF2-40B4-BE49-F238E27FC236}">
              <a16:creationId xmlns:a16="http://schemas.microsoft.com/office/drawing/2014/main" id="{00000000-0008-0000-0700-00000C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view="pageLayout" topLeftCell="A17" zoomScaleNormal="120" workbookViewId="0">
      <selection activeCell="K40" sqref="K40"/>
    </sheetView>
  </sheetViews>
  <sheetFormatPr defaultRowHeight="12.75" x14ac:dyDescent="0.2"/>
  <cols>
    <col min="1" max="1" width="33.28515625" customWidth="1"/>
    <col min="2" max="2" width="13.7109375" customWidth="1"/>
    <col min="3" max="3" width="12.7109375" customWidth="1"/>
    <col min="4" max="4" width="13.7109375" customWidth="1"/>
    <col min="5" max="5" width="12.7109375" customWidth="1"/>
    <col min="6" max="6" width="12.42578125" customWidth="1"/>
    <col min="7" max="7" width="13.28515625" customWidth="1"/>
    <col min="8" max="8" width="12.85546875" customWidth="1"/>
    <col min="9" max="9" width="11.7109375" customWidth="1"/>
  </cols>
  <sheetData>
    <row r="1" spans="1:9" ht="18.75" customHeight="1" x14ac:dyDescent="0.2">
      <c r="A1" s="219" t="s">
        <v>0</v>
      </c>
      <c r="B1" s="220"/>
      <c r="C1" s="220"/>
      <c r="D1" s="220"/>
      <c r="E1" s="220"/>
      <c r="F1" s="220"/>
      <c r="G1" s="220"/>
      <c r="H1" s="220"/>
      <c r="I1" s="220"/>
    </row>
    <row r="2" spans="1:9" ht="19.5" customHeight="1" x14ac:dyDescent="0.2">
      <c r="A2" s="219" t="s">
        <v>1</v>
      </c>
      <c r="B2" s="221"/>
      <c r="C2" s="221"/>
      <c r="D2" s="221"/>
      <c r="E2" s="221"/>
      <c r="F2" s="221"/>
      <c r="G2" s="221"/>
      <c r="H2" s="221"/>
      <c r="I2" s="221"/>
    </row>
    <row r="3" spans="1:9" ht="14.25" customHeight="1" x14ac:dyDescent="0.2">
      <c r="A3" s="222" t="s">
        <v>2</v>
      </c>
      <c r="B3" s="222"/>
      <c r="C3" s="222"/>
      <c r="D3" s="222"/>
      <c r="E3" s="222"/>
      <c r="F3" s="222"/>
      <c r="G3" s="222"/>
      <c r="H3" s="222"/>
      <c r="I3" s="222"/>
    </row>
    <row r="4" spans="1:9" ht="14.25" customHeight="1" x14ac:dyDescent="0.25">
      <c r="A4" s="223" t="s">
        <v>3</v>
      </c>
      <c r="B4" s="224"/>
      <c r="C4" s="224"/>
      <c r="D4" s="224"/>
      <c r="E4" s="224"/>
      <c r="F4" s="224"/>
      <c r="G4" s="224"/>
      <c r="H4" s="224"/>
      <c r="I4" s="224"/>
    </row>
    <row r="5" spans="1:9" ht="13.5" thickBot="1" x14ac:dyDescent="0.25"/>
    <row r="6" spans="1:9" ht="13.5" thickBot="1" x14ac:dyDescent="0.25">
      <c r="A6" s="157"/>
      <c r="B6" s="158"/>
      <c r="C6" s="165" t="s">
        <v>4</v>
      </c>
      <c r="D6" s="166"/>
      <c r="E6" s="167"/>
      <c r="F6" s="167"/>
      <c r="G6" s="166"/>
      <c r="H6" s="167"/>
      <c r="I6" s="27"/>
    </row>
    <row r="7" spans="1:9" ht="28.5" customHeight="1" thickBot="1" x14ac:dyDescent="0.25">
      <c r="A7" s="159" t="s">
        <v>5</v>
      </c>
      <c r="B7" s="160" t="s">
        <v>6</v>
      </c>
      <c r="C7" s="168" t="s">
        <v>7</v>
      </c>
      <c r="D7" s="169" t="s">
        <v>8</v>
      </c>
      <c r="E7" s="170" t="s">
        <v>9</v>
      </c>
      <c r="F7" s="177" t="s">
        <v>10</v>
      </c>
      <c r="G7" s="178" t="s">
        <v>11</v>
      </c>
      <c r="H7" s="179" t="s">
        <v>12</v>
      </c>
      <c r="I7" s="26" t="s">
        <v>13</v>
      </c>
    </row>
    <row r="8" spans="1:9" ht="98.25" customHeight="1" thickBot="1" x14ac:dyDescent="0.25">
      <c r="A8" s="161"/>
      <c r="B8" s="162" t="s">
        <v>14</v>
      </c>
      <c r="C8" s="171" t="s">
        <v>15</v>
      </c>
      <c r="D8" s="172" t="s">
        <v>16</v>
      </c>
      <c r="E8" s="173" t="s">
        <v>17</v>
      </c>
      <c r="F8" s="180" t="s">
        <v>18</v>
      </c>
      <c r="G8" s="181" t="s">
        <v>19</v>
      </c>
      <c r="H8" s="182" t="s">
        <v>20</v>
      </c>
      <c r="I8" s="96" t="s">
        <v>21</v>
      </c>
    </row>
    <row r="9" spans="1:9" ht="45.75" thickBot="1" x14ac:dyDescent="0.25">
      <c r="A9" s="163" t="s">
        <v>22</v>
      </c>
      <c r="B9" s="164" t="s">
        <v>23</v>
      </c>
      <c r="C9" s="174" t="s">
        <v>24</v>
      </c>
      <c r="D9" s="175" t="s">
        <v>25</v>
      </c>
      <c r="E9" s="176" t="s">
        <v>26</v>
      </c>
      <c r="F9" s="183" t="s">
        <v>27</v>
      </c>
      <c r="G9" s="181" t="s">
        <v>28</v>
      </c>
      <c r="H9" s="182" t="s">
        <v>29</v>
      </c>
      <c r="I9" s="97" t="s">
        <v>30</v>
      </c>
    </row>
    <row r="10" spans="1:9" ht="24.75" thickBot="1" x14ac:dyDescent="0.25">
      <c r="A10" s="117" t="s">
        <v>31</v>
      </c>
      <c r="B10" s="35"/>
      <c r="C10" s="24"/>
      <c r="D10" s="23"/>
      <c r="E10" s="25"/>
      <c r="F10" s="23"/>
      <c r="G10" s="35"/>
      <c r="H10" s="22"/>
      <c r="I10" s="50">
        <f t="shared" ref="I10:I39" si="0">SUM((B10/3)*((C10+D10+E10+F10+G10+H10)/18))</f>
        <v>0</v>
      </c>
    </row>
    <row r="11" spans="1:9" ht="13.5" thickBot="1" x14ac:dyDescent="0.25">
      <c r="A11" s="138" t="s">
        <v>32</v>
      </c>
      <c r="B11" s="136">
        <v>1</v>
      </c>
      <c r="C11" s="139">
        <v>1</v>
      </c>
      <c r="D11" s="135">
        <v>1</v>
      </c>
      <c r="E11" s="140">
        <v>2</v>
      </c>
      <c r="F11" s="135">
        <v>1</v>
      </c>
      <c r="G11" s="136">
        <v>1</v>
      </c>
      <c r="H11" s="137">
        <v>1</v>
      </c>
      <c r="I11" s="50">
        <f t="shared" si="0"/>
        <v>0.12962962962962962</v>
      </c>
    </row>
    <row r="12" spans="1:9" ht="24.75" thickBot="1" x14ac:dyDescent="0.25">
      <c r="A12" s="138" t="s">
        <v>33</v>
      </c>
      <c r="B12" s="136">
        <v>1</v>
      </c>
      <c r="C12" s="139">
        <v>1</v>
      </c>
      <c r="D12" s="135">
        <v>1</v>
      </c>
      <c r="E12" s="140">
        <v>0</v>
      </c>
      <c r="F12" s="135">
        <v>1</v>
      </c>
      <c r="G12" s="136">
        <v>1</v>
      </c>
      <c r="H12" s="137">
        <v>1</v>
      </c>
      <c r="I12" s="50">
        <f t="shared" si="0"/>
        <v>9.2592592592592587E-2</v>
      </c>
    </row>
    <row r="13" spans="1:9" ht="24.75" thickBot="1" x14ac:dyDescent="0.25">
      <c r="A13" s="138" t="s">
        <v>34</v>
      </c>
      <c r="B13" s="136">
        <v>1</v>
      </c>
      <c r="C13" s="139">
        <v>1</v>
      </c>
      <c r="D13" s="135">
        <v>1</v>
      </c>
      <c r="E13" s="140">
        <v>0</v>
      </c>
      <c r="F13" s="135">
        <v>1</v>
      </c>
      <c r="G13" s="136">
        <v>0</v>
      </c>
      <c r="H13" s="137">
        <v>0</v>
      </c>
      <c r="I13" s="50">
        <f t="shared" si="0"/>
        <v>5.5555555555555552E-2</v>
      </c>
    </row>
    <row r="14" spans="1:9" ht="13.5" thickBot="1" x14ac:dyDescent="0.25">
      <c r="A14" s="138" t="s">
        <v>35</v>
      </c>
      <c r="B14" s="136">
        <v>1</v>
      </c>
      <c r="C14" s="139">
        <v>1</v>
      </c>
      <c r="D14" s="135">
        <v>1</v>
      </c>
      <c r="E14" s="140">
        <v>1</v>
      </c>
      <c r="F14" s="135">
        <v>1</v>
      </c>
      <c r="G14" s="136">
        <v>1</v>
      </c>
      <c r="H14" s="137">
        <v>1</v>
      </c>
      <c r="I14" s="50">
        <f t="shared" si="0"/>
        <v>0.1111111111111111</v>
      </c>
    </row>
    <row r="15" spans="1:9" ht="13.5" thickBot="1" x14ac:dyDescent="0.25">
      <c r="A15" s="138" t="s">
        <v>36</v>
      </c>
      <c r="B15" s="136">
        <v>1</v>
      </c>
      <c r="C15" s="139">
        <v>1</v>
      </c>
      <c r="D15" s="135">
        <v>1</v>
      </c>
      <c r="E15" s="140">
        <v>1</v>
      </c>
      <c r="F15" s="135">
        <v>1</v>
      </c>
      <c r="G15" s="136">
        <v>1</v>
      </c>
      <c r="H15" s="137">
        <v>1</v>
      </c>
      <c r="I15" s="50">
        <f t="shared" si="0"/>
        <v>0.1111111111111111</v>
      </c>
    </row>
    <row r="16" spans="1:9" ht="13.5" thickBot="1" x14ac:dyDescent="0.25">
      <c r="A16" s="100" t="s">
        <v>37</v>
      </c>
      <c r="B16" s="136">
        <v>1</v>
      </c>
      <c r="C16" s="139">
        <v>2</v>
      </c>
      <c r="D16" s="135">
        <v>1</v>
      </c>
      <c r="E16" s="140">
        <v>1</v>
      </c>
      <c r="F16" s="135">
        <v>2</v>
      </c>
      <c r="G16" s="136">
        <v>1</v>
      </c>
      <c r="H16" s="137">
        <v>1</v>
      </c>
      <c r="I16" s="50">
        <f t="shared" si="0"/>
        <v>0.14814814814814814</v>
      </c>
    </row>
    <row r="17" spans="1:9" ht="13.5" thickBot="1" x14ac:dyDescent="0.25">
      <c r="A17" s="138" t="s">
        <v>38</v>
      </c>
      <c r="B17" s="136"/>
      <c r="C17" s="139"/>
      <c r="D17" s="135"/>
      <c r="E17" s="140"/>
      <c r="F17" s="135"/>
      <c r="G17" s="136"/>
      <c r="H17" s="137"/>
      <c r="I17" s="50">
        <f t="shared" si="0"/>
        <v>0</v>
      </c>
    </row>
    <row r="18" spans="1:9" ht="13.5" thickBot="1" x14ac:dyDescent="0.25">
      <c r="A18" s="138" t="s">
        <v>39</v>
      </c>
      <c r="B18" s="136"/>
      <c r="C18" s="139"/>
      <c r="D18" s="135"/>
      <c r="E18" s="140"/>
      <c r="F18" s="135"/>
      <c r="G18" s="136"/>
      <c r="H18" s="137"/>
      <c r="I18" s="50">
        <f t="shared" si="0"/>
        <v>0</v>
      </c>
    </row>
    <row r="19" spans="1:9" ht="13.5" thickBot="1" x14ac:dyDescent="0.25">
      <c r="A19" s="138" t="s">
        <v>40</v>
      </c>
      <c r="B19" s="136"/>
      <c r="C19" s="139"/>
      <c r="D19" s="135"/>
      <c r="E19" s="140"/>
      <c r="F19" s="135"/>
      <c r="G19" s="136"/>
      <c r="H19" s="137"/>
      <c r="I19" s="50">
        <f t="shared" si="0"/>
        <v>0</v>
      </c>
    </row>
    <row r="20" spans="1:9" ht="13.5" thickBot="1" x14ac:dyDescent="0.25">
      <c r="A20" s="138" t="s">
        <v>41</v>
      </c>
      <c r="B20" s="136"/>
      <c r="C20" s="139"/>
      <c r="D20" s="135"/>
      <c r="E20" s="140"/>
      <c r="F20" s="135"/>
      <c r="G20" s="136"/>
      <c r="H20" s="137"/>
      <c r="I20" s="50">
        <f t="shared" si="0"/>
        <v>0</v>
      </c>
    </row>
    <row r="21" spans="1:9" ht="13.5" thickBot="1" x14ac:dyDescent="0.25">
      <c r="A21" s="138" t="s">
        <v>42</v>
      </c>
      <c r="B21" s="136"/>
      <c r="C21" s="139"/>
      <c r="D21" s="135"/>
      <c r="E21" s="140"/>
      <c r="F21" s="135"/>
      <c r="G21" s="136"/>
      <c r="H21" s="137"/>
      <c r="I21" s="50">
        <f t="shared" si="0"/>
        <v>0</v>
      </c>
    </row>
    <row r="22" spans="1:9" ht="13.5" thickBot="1" x14ac:dyDescent="0.25">
      <c r="A22" s="138" t="s">
        <v>43</v>
      </c>
      <c r="B22" s="136"/>
      <c r="C22" s="139"/>
      <c r="D22" s="135"/>
      <c r="E22" s="140"/>
      <c r="F22" s="135"/>
      <c r="G22" s="136"/>
      <c r="H22" s="137"/>
      <c r="I22" s="50">
        <f t="shared" si="0"/>
        <v>0</v>
      </c>
    </row>
    <row r="23" spans="1:9" ht="13.5" thickBot="1" x14ac:dyDescent="0.25">
      <c r="A23" s="138" t="s">
        <v>44</v>
      </c>
      <c r="B23" s="136"/>
      <c r="C23" s="139"/>
      <c r="D23" s="135"/>
      <c r="E23" s="140"/>
      <c r="F23" s="135"/>
      <c r="G23" s="136"/>
      <c r="H23" s="137"/>
      <c r="I23" s="50">
        <f t="shared" si="0"/>
        <v>0</v>
      </c>
    </row>
    <row r="24" spans="1:9" ht="13.5" thickBot="1" x14ac:dyDescent="0.25">
      <c r="A24" s="138" t="s">
        <v>45</v>
      </c>
      <c r="B24" s="136"/>
      <c r="C24" s="139"/>
      <c r="D24" s="135"/>
      <c r="E24" s="140"/>
      <c r="F24" s="135"/>
      <c r="G24" s="136"/>
      <c r="H24" s="137"/>
      <c r="I24" s="50">
        <f t="shared" si="0"/>
        <v>0</v>
      </c>
    </row>
    <row r="25" spans="1:9" ht="13.5" thickBot="1" x14ac:dyDescent="0.25">
      <c r="A25" s="138" t="s">
        <v>46</v>
      </c>
      <c r="B25" s="136"/>
      <c r="C25" s="139"/>
      <c r="D25" s="135"/>
      <c r="E25" s="140"/>
      <c r="F25" s="135"/>
      <c r="G25" s="136"/>
      <c r="H25" s="137"/>
      <c r="I25" s="50">
        <f t="shared" si="0"/>
        <v>0</v>
      </c>
    </row>
    <row r="26" spans="1:9" ht="13.5" thickBot="1" x14ac:dyDescent="0.25">
      <c r="A26" s="138" t="s">
        <v>47</v>
      </c>
      <c r="B26" s="136"/>
      <c r="C26" s="139"/>
      <c r="D26" s="135"/>
      <c r="E26" s="140"/>
      <c r="F26" s="135"/>
      <c r="G26" s="136"/>
      <c r="H26" s="137"/>
      <c r="I26" s="50">
        <f t="shared" si="0"/>
        <v>0</v>
      </c>
    </row>
    <row r="27" spans="1:9" ht="13.5" thickBot="1" x14ac:dyDescent="0.25">
      <c r="A27" s="138" t="s">
        <v>48</v>
      </c>
      <c r="B27" s="136"/>
      <c r="C27" s="139"/>
      <c r="D27" s="135"/>
      <c r="E27" s="140"/>
      <c r="F27" s="135"/>
      <c r="G27" s="136"/>
      <c r="H27" s="137"/>
      <c r="I27" s="50">
        <f t="shared" si="0"/>
        <v>0</v>
      </c>
    </row>
    <row r="28" spans="1:9" ht="13.5" thickBot="1" x14ac:dyDescent="0.25">
      <c r="A28" s="138"/>
      <c r="B28" s="136"/>
      <c r="C28" s="139"/>
      <c r="D28" s="135"/>
      <c r="E28" s="140"/>
      <c r="F28" s="135"/>
      <c r="G28" s="136"/>
      <c r="H28" s="137"/>
      <c r="I28" s="50">
        <f t="shared" si="0"/>
        <v>0</v>
      </c>
    </row>
    <row r="29" spans="1:9" ht="13.5" thickBot="1" x14ac:dyDescent="0.25">
      <c r="A29" s="100" t="s">
        <v>49</v>
      </c>
      <c r="B29" s="119"/>
      <c r="C29" s="120"/>
      <c r="D29" s="121"/>
      <c r="E29" s="122"/>
      <c r="F29" s="23"/>
      <c r="G29" s="35"/>
      <c r="H29" s="22"/>
      <c r="I29" s="50">
        <f t="shared" si="0"/>
        <v>0</v>
      </c>
    </row>
    <row r="30" spans="1:9" ht="13.5" thickBot="1" x14ac:dyDescent="0.25">
      <c r="A30" s="138" t="s">
        <v>50</v>
      </c>
      <c r="B30" s="136"/>
      <c r="C30" s="139"/>
      <c r="D30" s="135"/>
      <c r="E30" s="140"/>
      <c r="F30" s="135"/>
      <c r="G30" s="136"/>
      <c r="H30" s="137"/>
      <c r="I30" s="50">
        <f t="shared" si="0"/>
        <v>0</v>
      </c>
    </row>
    <row r="31" spans="1:9" ht="13.5" thickBot="1" x14ac:dyDescent="0.25">
      <c r="A31" s="138" t="s">
        <v>51</v>
      </c>
      <c r="B31" s="136"/>
      <c r="C31" s="139"/>
      <c r="D31" s="135"/>
      <c r="E31" s="140"/>
      <c r="F31" s="135"/>
      <c r="G31" s="136"/>
      <c r="H31" s="137"/>
      <c r="I31" s="50">
        <f t="shared" si="0"/>
        <v>0</v>
      </c>
    </row>
    <row r="32" spans="1:9" ht="13.5" thickBot="1" x14ac:dyDescent="0.25">
      <c r="A32" s="138" t="s">
        <v>52</v>
      </c>
      <c r="B32" s="136"/>
      <c r="C32" s="139"/>
      <c r="D32" s="135"/>
      <c r="E32" s="140"/>
      <c r="F32" s="135"/>
      <c r="G32" s="136"/>
      <c r="H32" s="137"/>
      <c r="I32" s="50">
        <f t="shared" si="0"/>
        <v>0</v>
      </c>
    </row>
    <row r="33" spans="1:9" ht="13.5" thickBot="1" x14ac:dyDescent="0.25">
      <c r="A33" s="138"/>
      <c r="B33" s="136"/>
      <c r="C33" s="139"/>
      <c r="D33" s="135"/>
      <c r="E33" s="140"/>
      <c r="F33" s="135"/>
      <c r="G33" s="136"/>
      <c r="H33" s="137"/>
      <c r="I33" s="50">
        <f t="shared" si="0"/>
        <v>0</v>
      </c>
    </row>
    <row r="34" spans="1:9" ht="13.5" thickBot="1" x14ac:dyDescent="0.25">
      <c r="A34" s="100" t="s">
        <v>53</v>
      </c>
      <c r="B34" s="119"/>
      <c r="C34" s="120"/>
      <c r="D34" s="121"/>
      <c r="E34" s="122"/>
      <c r="F34" s="23"/>
      <c r="G34" s="35"/>
      <c r="H34" s="22"/>
      <c r="I34" s="50">
        <f t="shared" si="0"/>
        <v>0</v>
      </c>
    </row>
    <row r="35" spans="1:9" ht="13.5" thickBot="1" x14ac:dyDescent="0.25">
      <c r="A35" s="138" t="s">
        <v>54</v>
      </c>
      <c r="B35" s="136"/>
      <c r="C35" s="139"/>
      <c r="D35" s="135"/>
      <c r="E35" s="140"/>
      <c r="F35" s="135"/>
      <c r="G35" s="136"/>
      <c r="H35" s="137"/>
      <c r="I35" s="50">
        <f t="shared" si="0"/>
        <v>0</v>
      </c>
    </row>
    <row r="36" spans="1:9" ht="15" customHeight="1" thickBot="1" x14ac:dyDescent="0.25">
      <c r="A36" s="138" t="s">
        <v>55</v>
      </c>
      <c r="B36" s="136"/>
      <c r="C36" s="139"/>
      <c r="D36" s="135"/>
      <c r="E36" s="140"/>
      <c r="F36" s="135"/>
      <c r="G36" s="136"/>
      <c r="H36" s="137"/>
      <c r="I36" s="50">
        <f t="shared" si="0"/>
        <v>0</v>
      </c>
    </row>
    <row r="37" spans="1:9" ht="13.5" thickBot="1" x14ac:dyDescent="0.25">
      <c r="A37" s="138"/>
      <c r="B37" s="136"/>
      <c r="C37" s="139"/>
      <c r="D37" s="135"/>
      <c r="E37" s="140"/>
      <c r="F37" s="135"/>
      <c r="G37" s="136"/>
      <c r="H37" s="137"/>
      <c r="I37" s="50">
        <f t="shared" si="0"/>
        <v>0</v>
      </c>
    </row>
    <row r="38" spans="1:9" ht="13.5" thickBot="1" x14ac:dyDescent="0.25">
      <c r="A38" s="87"/>
      <c r="B38" s="35"/>
      <c r="C38" s="24"/>
      <c r="D38" s="23"/>
      <c r="E38" s="25"/>
      <c r="F38" s="23"/>
      <c r="G38" s="35"/>
      <c r="H38" s="22"/>
      <c r="I38" s="50">
        <f t="shared" si="0"/>
        <v>0</v>
      </c>
    </row>
    <row r="39" spans="1:9" ht="13.5" thickBot="1" x14ac:dyDescent="0.25">
      <c r="A39" s="84"/>
      <c r="B39" s="35"/>
      <c r="C39" s="24"/>
      <c r="D39" s="23"/>
      <c r="E39" s="25"/>
      <c r="F39" s="23"/>
      <c r="G39" s="35"/>
      <c r="H39" s="22"/>
      <c r="I39" s="50">
        <f t="shared" si="0"/>
        <v>0</v>
      </c>
    </row>
    <row r="40" spans="1:9" ht="13.5" thickBot="1" x14ac:dyDescent="0.25">
      <c r="A40" s="184" t="s">
        <v>56</v>
      </c>
      <c r="B40" s="185">
        <f t="shared" ref="B40:H40" si="1">SUM(B10:B39)/19</f>
        <v>0.31578947368421051</v>
      </c>
      <c r="C40" s="185">
        <f t="shared" si="1"/>
        <v>0.36842105263157893</v>
      </c>
      <c r="D40" s="186">
        <f t="shared" si="1"/>
        <v>0.31578947368421051</v>
      </c>
      <c r="E40" s="187">
        <f t="shared" si="1"/>
        <v>0.26315789473684209</v>
      </c>
      <c r="F40" s="185">
        <f t="shared" si="1"/>
        <v>0.36842105263157893</v>
      </c>
      <c r="G40" s="186">
        <f t="shared" si="1"/>
        <v>0.26315789473684209</v>
      </c>
      <c r="H40" s="186">
        <f t="shared" si="1"/>
        <v>0.26315789473684209</v>
      </c>
      <c r="I40" s="37">
        <f>SUM(C43)</f>
        <v>1.0772545398584179E-2</v>
      </c>
    </row>
    <row r="41" spans="1:9" x14ac:dyDescent="0.2">
      <c r="A41" s="20" t="s">
        <v>57</v>
      </c>
      <c r="B41" s="5"/>
      <c r="C41" s="5"/>
      <c r="D41" s="5"/>
      <c r="E41" s="5"/>
      <c r="F41" s="5"/>
      <c r="G41" s="5"/>
      <c r="H41" s="5"/>
      <c r="I41" s="17"/>
    </row>
    <row r="42" spans="1:9" ht="15" x14ac:dyDescent="0.25">
      <c r="A42" s="49">
        <f>SUM(B10:B39)</f>
        <v>6</v>
      </c>
      <c r="B42" s="8"/>
      <c r="C42" s="38" t="s">
        <v>58</v>
      </c>
      <c r="D42" s="39"/>
      <c r="E42" s="40"/>
      <c r="F42" s="14"/>
      <c r="G42" s="34"/>
      <c r="H42" s="33"/>
      <c r="I42" s="10"/>
    </row>
    <row r="43" spans="1:9" ht="15" x14ac:dyDescent="0.25">
      <c r="A43" s="49">
        <f>SUM(C10:H39)</f>
        <v>35</v>
      </c>
      <c r="B43" s="9"/>
      <c r="C43" s="41">
        <f>SUM(D43*E43)</f>
        <v>1.0772545398584179E-2</v>
      </c>
      <c r="D43" s="42">
        <f>SUM(B10:B39)/57</f>
        <v>0.10526315789473684</v>
      </c>
      <c r="E43" s="43">
        <f>SUM(C10:H39)/342</f>
        <v>0.1023391812865497</v>
      </c>
      <c r="F43" s="14"/>
      <c r="G43" s="20"/>
      <c r="H43" s="32"/>
      <c r="I43" s="10"/>
    </row>
  </sheetData>
  <mergeCells count="4">
    <mergeCell ref="A1:I1"/>
    <mergeCell ref="A2:I2"/>
    <mergeCell ref="A3:I3"/>
    <mergeCell ref="A4:I4"/>
  </mergeCells>
  <dataValidations disablePrompts="1" count="1">
    <dataValidation type="whole" showErrorMessage="1" errorTitle="Out of Range" error="Value must be between 0 - 3_x000a_" prompt="_x000a_" sqref="B10:H39" xr:uid="{00000000-0002-0000-0000-000000000000}">
      <formula1>0</formula1>
      <formula2>3</formula2>
    </dataValidation>
  </dataValidations>
  <pageMargins left="0.7" right="0.7" top="0.75" bottom="0.75" header="0.3" footer="0.3"/>
  <pageSetup scale="68" orientation="landscape" r:id="rId1"/>
  <headerFooter>
    <oddFooter>&amp;L&amp;16https://innovateipc.org/ipc-support-center/&amp;R&amp;G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41"/>
  <sheetViews>
    <sheetView tabSelected="1" view="pageLayout" topLeftCell="A7" zoomScaleNormal="120" workbookViewId="0">
      <selection activeCell="J82" sqref="J82"/>
    </sheetView>
  </sheetViews>
  <sheetFormatPr defaultRowHeight="12.75" x14ac:dyDescent="0.2"/>
  <cols>
    <col min="1" max="1" width="22.140625" style="1" customWidth="1"/>
    <col min="2" max="2" width="13.5703125" style="1" customWidth="1"/>
    <col min="3" max="8" width="12.28515625" style="1" customWidth="1"/>
    <col min="9" max="9" width="20.85546875" style="1" customWidth="1"/>
    <col min="10" max="16384" width="9.140625" style="1"/>
  </cols>
  <sheetData>
    <row r="1" spans="1:9" ht="18.75" customHeight="1" x14ac:dyDescent="0.2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18" customHeight="1" x14ac:dyDescent="0.25">
      <c r="A2" s="11"/>
      <c r="B2" s="11"/>
      <c r="C2" s="11"/>
      <c r="D2" s="11"/>
      <c r="E2" s="30" t="s">
        <v>59</v>
      </c>
      <c r="F2" s="11"/>
      <c r="G2" s="11"/>
      <c r="H2" s="11"/>
      <c r="I2" s="11"/>
    </row>
    <row r="3" spans="1:9" ht="9.75" customHeight="1" thickBot="1" x14ac:dyDescent="0.25">
      <c r="A3" s="225"/>
      <c r="B3" s="225"/>
      <c r="C3" s="225"/>
      <c r="D3" s="225"/>
      <c r="E3" s="225"/>
      <c r="F3" s="225"/>
      <c r="G3" s="225"/>
      <c r="H3" s="225"/>
      <c r="I3" s="225"/>
    </row>
    <row r="4" spans="1:9" ht="17.25" customHeight="1" thickBot="1" x14ac:dyDescent="0.25">
      <c r="A4" s="157"/>
      <c r="B4" s="158"/>
      <c r="C4" s="188" t="s">
        <v>4</v>
      </c>
      <c r="D4" s="189"/>
      <c r="E4" s="190"/>
      <c r="F4" s="189"/>
      <c r="G4" s="166"/>
      <c r="H4" s="167"/>
      <c r="I4" s="27"/>
    </row>
    <row r="5" spans="1:9" s="12" customFormat="1" ht="28.5" customHeight="1" thickBot="1" x14ac:dyDescent="0.25">
      <c r="A5" s="159" t="s">
        <v>5</v>
      </c>
      <c r="B5" s="160" t="s">
        <v>6</v>
      </c>
      <c r="C5" s="168" t="s">
        <v>7</v>
      </c>
      <c r="D5" s="169" t="s">
        <v>8</v>
      </c>
      <c r="E5" s="170" t="s">
        <v>9</v>
      </c>
      <c r="F5" s="177" t="s">
        <v>10</v>
      </c>
      <c r="G5" s="178" t="s">
        <v>11</v>
      </c>
      <c r="H5" s="179" t="s">
        <v>12</v>
      </c>
      <c r="I5" s="26" t="s">
        <v>13</v>
      </c>
    </row>
    <row r="6" spans="1:9" s="2" customFormat="1" ht="90" customHeight="1" thickBot="1" x14ac:dyDescent="0.25">
      <c r="A6" s="161"/>
      <c r="B6" s="162" t="s">
        <v>60</v>
      </c>
      <c r="C6" s="171" t="s">
        <v>61</v>
      </c>
      <c r="D6" s="172" t="s">
        <v>62</v>
      </c>
      <c r="E6" s="173" t="s">
        <v>63</v>
      </c>
      <c r="F6" s="180" t="s">
        <v>64</v>
      </c>
      <c r="G6" s="181" t="s">
        <v>65</v>
      </c>
      <c r="H6" s="182" t="s">
        <v>66</v>
      </c>
      <c r="I6" s="96" t="s">
        <v>21</v>
      </c>
    </row>
    <row r="7" spans="1:9" s="13" customFormat="1" ht="54" customHeight="1" thickBot="1" x14ac:dyDescent="0.25">
      <c r="A7" s="163" t="s">
        <v>22</v>
      </c>
      <c r="B7" s="164" t="s">
        <v>23</v>
      </c>
      <c r="C7" s="174" t="s">
        <v>24</v>
      </c>
      <c r="D7" s="175" t="s">
        <v>25</v>
      </c>
      <c r="E7" s="176" t="s">
        <v>26</v>
      </c>
      <c r="F7" s="183" t="s">
        <v>27</v>
      </c>
      <c r="G7" s="181" t="s">
        <v>28</v>
      </c>
      <c r="H7" s="182" t="s">
        <v>29</v>
      </c>
      <c r="I7" s="97" t="s">
        <v>30</v>
      </c>
    </row>
    <row r="8" spans="1:9" s="3" customFormat="1" ht="17.100000000000001" customHeight="1" thickBot="1" x14ac:dyDescent="0.25">
      <c r="A8" s="118" t="s">
        <v>67</v>
      </c>
      <c r="B8" s="123">
        <v>3</v>
      </c>
      <c r="C8" s="124">
        <v>2</v>
      </c>
      <c r="D8" s="125">
        <v>1</v>
      </c>
      <c r="E8" s="126">
        <v>1</v>
      </c>
      <c r="F8" s="125">
        <v>1</v>
      </c>
      <c r="G8" s="123">
        <v>1</v>
      </c>
      <c r="H8" s="127">
        <v>1</v>
      </c>
      <c r="I8" s="50">
        <f t="shared" ref="I8:I26" si="0">SUM((B8/3)*((C8+D8+E8+F8+G8+H8)/18))</f>
        <v>0.3888888888888889</v>
      </c>
    </row>
    <row r="9" spans="1:9" s="3" customFormat="1" ht="17.100000000000001" customHeight="1" thickBot="1" x14ac:dyDescent="0.25">
      <c r="A9" s="118" t="s">
        <v>68</v>
      </c>
      <c r="B9" s="119">
        <v>3</v>
      </c>
      <c r="C9" s="120">
        <v>2</v>
      </c>
      <c r="D9" s="121">
        <v>1</v>
      </c>
      <c r="E9" s="122">
        <v>1</v>
      </c>
      <c r="F9" s="121">
        <v>1</v>
      </c>
      <c r="G9" s="119">
        <v>1</v>
      </c>
      <c r="H9" s="128">
        <v>1</v>
      </c>
      <c r="I9" s="50">
        <f t="shared" si="0"/>
        <v>0.3888888888888889</v>
      </c>
    </row>
    <row r="10" spans="1:9" s="3" customFormat="1" ht="13.5" customHeight="1" thickBot="1" x14ac:dyDescent="0.25">
      <c r="A10" s="118" t="s">
        <v>69</v>
      </c>
      <c r="B10" s="119"/>
      <c r="C10" s="120"/>
      <c r="D10" s="121"/>
      <c r="E10" s="122"/>
      <c r="F10" s="121"/>
      <c r="G10" s="119"/>
      <c r="H10" s="128"/>
      <c r="I10" s="50">
        <f t="shared" si="0"/>
        <v>0</v>
      </c>
    </row>
    <row r="11" spans="1:9" s="3" customFormat="1" ht="13.5" customHeight="1" thickBot="1" x14ac:dyDescent="0.25">
      <c r="A11" s="118" t="s">
        <v>70</v>
      </c>
      <c r="B11" s="119"/>
      <c r="C11" s="120"/>
      <c r="D11" s="121"/>
      <c r="E11" s="122"/>
      <c r="F11" s="121"/>
      <c r="G11" s="119"/>
      <c r="H11" s="128"/>
      <c r="I11" s="50">
        <f t="shared" si="0"/>
        <v>0</v>
      </c>
    </row>
    <row r="12" spans="1:9" s="3" customFormat="1" ht="17.100000000000001" customHeight="1" thickBot="1" x14ac:dyDescent="0.25">
      <c r="A12" s="118" t="s">
        <v>71</v>
      </c>
      <c r="B12" s="119"/>
      <c r="C12" s="120"/>
      <c r="D12" s="121"/>
      <c r="E12" s="122"/>
      <c r="F12" s="121"/>
      <c r="G12" s="119"/>
      <c r="H12" s="128"/>
      <c r="I12" s="50">
        <f t="shared" si="0"/>
        <v>0</v>
      </c>
    </row>
    <row r="13" spans="1:9" s="3" customFormat="1" ht="17.100000000000001" customHeight="1" thickBot="1" x14ac:dyDescent="0.25">
      <c r="A13" s="118" t="s">
        <v>39</v>
      </c>
      <c r="B13" s="119"/>
      <c r="C13" s="120"/>
      <c r="D13" s="121"/>
      <c r="E13" s="122"/>
      <c r="F13" s="121"/>
      <c r="G13" s="119"/>
      <c r="H13" s="128"/>
      <c r="I13" s="50">
        <f t="shared" si="0"/>
        <v>0</v>
      </c>
    </row>
    <row r="14" spans="1:9" s="3" customFormat="1" ht="17.100000000000001" customHeight="1" thickBot="1" x14ac:dyDescent="0.25">
      <c r="A14" s="118" t="s">
        <v>43</v>
      </c>
      <c r="B14" s="119"/>
      <c r="C14" s="120"/>
      <c r="D14" s="121"/>
      <c r="E14" s="122"/>
      <c r="F14" s="121"/>
      <c r="G14" s="119"/>
      <c r="H14" s="128"/>
      <c r="I14" s="50">
        <f t="shared" si="0"/>
        <v>0</v>
      </c>
    </row>
    <row r="15" spans="1:9" s="3" customFormat="1" ht="17.100000000000001" customHeight="1" thickBot="1" x14ac:dyDescent="0.25">
      <c r="A15" s="118" t="s">
        <v>41</v>
      </c>
      <c r="B15" s="119"/>
      <c r="C15" s="120"/>
      <c r="D15" s="121"/>
      <c r="E15" s="122"/>
      <c r="F15" s="121"/>
      <c r="G15" s="119"/>
      <c r="H15" s="128"/>
      <c r="I15" s="50">
        <f t="shared" si="0"/>
        <v>0</v>
      </c>
    </row>
    <row r="16" spans="1:9" s="3" customFormat="1" ht="17.100000000000001" customHeight="1" thickBot="1" x14ac:dyDescent="0.25">
      <c r="A16" s="118" t="s">
        <v>38</v>
      </c>
      <c r="B16" s="119"/>
      <c r="C16" s="120"/>
      <c r="D16" s="121"/>
      <c r="E16" s="122"/>
      <c r="F16" s="121"/>
      <c r="G16" s="119"/>
      <c r="H16" s="128"/>
      <c r="I16" s="50">
        <f t="shared" si="0"/>
        <v>0</v>
      </c>
    </row>
    <row r="17" spans="1:9" s="3" customFormat="1" ht="13.5" thickBot="1" x14ac:dyDescent="0.25">
      <c r="A17" s="118" t="s">
        <v>72</v>
      </c>
      <c r="B17" s="119"/>
      <c r="C17" s="120"/>
      <c r="D17" s="121"/>
      <c r="E17" s="122"/>
      <c r="F17" s="121"/>
      <c r="G17" s="119"/>
      <c r="H17" s="128"/>
      <c r="I17" s="50">
        <f t="shared" si="0"/>
        <v>0</v>
      </c>
    </row>
    <row r="18" spans="1:9" s="3" customFormat="1" ht="17.100000000000001" customHeight="1" thickBot="1" x14ac:dyDescent="0.25">
      <c r="A18" s="118" t="s">
        <v>73</v>
      </c>
      <c r="B18" s="119"/>
      <c r="C18" s="120"/>
      <c r="D18" s="121"/>
      <c r="E18" s="122"/>
      <c r="F18" s="121"/>
      <c r="G18" s="119"/>
      <c r="H18" s="128"/>
      <c r="I18" s="50">
        <f t="shared" si="0"/>
        <v>0</v>
      </c>
    </row>
    <row r="19" spans="1:9" s="3" customFormat="1" ht="17.100000000000001" customHeight="1" thickBot="1" x14ac:dyDescent="0.25">
      <c r="A19" s="118" t="s">
        <v>74</v>
      </c>
      <c r="B19" s="119"/>
      <c r="C19" s="120"/>
      <c r="D19" s="121"/>
      <c r="E19" s="122"/>
      <c r="F19" s="121"/>
      <c r="G19" s="119"/>
      <c r="H19" s="128"/>
      <c r="I19" s="50">
        <f t="shared" si="0"/>
        <v>0</v>
      </c>
    </row>
    <row r="20" spans="1:9" s="3" customFormat="1" ht="17.100000000000001" customHeight="1" thickBot="1" x14ac:dyDescent="0.25">
      <c r="A20" s="118" t="s">
        <v>75</v>
      </c>
      <c r="B20" s="119"/>
      <c r="C20" s="120"/>
      <c r="D20" s="121"/>
      <c r="E20" s="122"/>
      <c r="F20" s="121"/>
      <c r="G20" s="119"/>
      <c r="H20" s="128"/>
      <c r="I20" s="50">
        <f t="shared" si="0"/>
        <v>0</v>
      </c>
    </row>
    <row r="21" spans="1:9" s="3" customFormat="1" ht="17.25" customHeight="1" thickBot="1" x14ac:dyDescent="0.25">
      <c r="A21" s="118" t="s">
        <v>76</v>
      </c>
      <c r="B21" s="119"/>
      <c r="C21" s="120"/>
      <c r="D21" s="121"/>
      <c r="E21" s="122"/>
      <c r="F21" s="121"/>
      <c r="G21" s="119"/>
      <c r="H21" s="128"/>
      <c r="I21" s="50">
        <f t="shared" si="0"/>
        <v>0</v>
      </c>
    </row>
    <row r="22" spans="1:9" s="3" customFormat="1" ht="13.5" thickBot="1" x14ac:dyDescent="0.25">
      <c r="A22" s="118" t="s">
        <v>77</v>
      </c>
      <c r="B22" s="119"/>
      <c r="C22" s="120"/>
      <c r="D22" s="121"/>
      <c r="E22" s="122"/>
      <c r="F22" s="121"/>
      <c r="G22" s="119"/>
      <c r="H22" s="128"/>
      <c r="I22" s="50">
        <f t="shared" si="0"/>
        <v>0</v>
      </c>
    </row>
    <row r="23" spans="1:9" s="3" customFormat="1" ht="13.5" thickBot="1" x14ac:dyDescent="0.25">
      <c r="A23" s="118" t="s">
        <v>78</v>
      </c>
      <c r="B23" s="119"/>
      <c r="C23" s="120"/>
      <c r="D23" s="121"/>
      <c r="E23" s="122"/>
      <c r="F23" s="121"/>
      <c r="G23" s="119"/>
      <c r="H23" s="128"/>
      <c r="I23" s="50">
        <f t="shared" si="0"/>
        <v>0</v>
      </c>
    </row>
    <row r="24" spans="1:9" s="3" customFormat="1" ht="17.100000000000001" customHeight="1" thickBot="1" x14ac:dyDescent="0.25">
      <c r="A24" s="118" t="s">
        <v>79</v>
      </c>
      <c r="B24" s="119"/>
      <c r="C24" s="120"/>
      <c r="D24" s="121"/>
      <c r="E24" s="122"/>
      <c r="F24" s="121"/>
      <c r="G24" s="119"/>
      <c r="H24" s="128"/>
      <c r="I24" s="50">
        <f t="shared" si="0"/>
        <v>0</v>
      </c>
    </row>
    <row r="25" spans="1:9" s="3" customFormat="1" ht="17.100000000000001" customHeight="1" thickBot="1" x14ac:dyDescent="0.25">
      <c r="A25" s="118" t="s">
        <v>80</v>
      </c>
      <c r="B25" s="119"/>
      <c r="C25" s="120"/>
      <c r="D25" s="121"/>
      <c r="E25" s="122"/>
      <c r="F25" s="121"/>
      <c r="G25" s="119"/>
      <c r="H25" s="128"/>
      <c r="I25" s="50">
        <f t="shared" si="0"/>
        <v>0</v>
      </c>
    </row>
    <row r="26" spans="1:9" s="3" customFormat="1" ht="17.100000000000001" customHeight="1" thickBot="1" x14ac:dyDescent="0.25">
      <c r="A26" s="129" t="s">
        <v>42</v>
      </c>
      <c r="B26" s="119"/>
      <c r="C26" s="120"/>
      <c r="D26" s="121"/>
      <c r="E26" s="122"/>
      <c r="F26" s="121"/>
      <c r="G26" s="119"/>
      <c r="H26" s="128"/>
      <c r="I26" s="50">
        <f t="shared" si="0"/>
        <v>0</v>
      </c>
    </row>
    <row r="27" spans="1:9" s="3" customFormat="1" ht="17.100000000000001" customHeight="1" thickBot="1" x14ac:dyDescent="0.25">
      <c r="A27" s="101"/>
      <c r="B27" s="73"/>
      <c r="C27" s="92"/>
      <c r="D27" s="93"/>
      <c r="E27" s="73"/>
      <c r="F27" s="73"/>
      <c r="G27" s="73"/>
      <c r="H27" s="75"/>
      <c r="I27" s="50"/>
    </row>
    <row r="28" spans="1:9" s="4" customFormat="1" ht="23.25" customHeight="1" thickBot="1" x14ac:dyDescent="0.25">
      <c r="A28" s="191" t="s">
        <v>56</v>
      </c>
      <c r="B28" s="185">
        <f>SUM(B8:B26)/19</f>
        <v>0.31578947368421051</v>
      </c>
      <c r="C28" s="185">
        <f t="shared" ref="C28:H28" si="1">SUM(C8:C26)/19</f>
        <v>0.21052631578947367</v>
      </c>
      <c r="D28" s="186">
        <f t="shared" si="1"/>
        <v>0.10526315789473684</v>
      </c>
      <c r="E28" s="187">
        <f t="shared" si="1"/>
        <v>0.10526315789473684</v>
      </c>
      <c r="F28" s="185">
        <f t="shared" si="1"/>
        <v>0.10526315789473684</v>
      </c>
      <c r="G28" s="186">
        <f t="shared" si="1"/>
        <v>0.10526315789473684</v>
      </c>
      <c r="H28" s="186">
        <f t="shared" si="1"/>
        <v>0.10526315789473684</v>
      </c>
      <c r="I28" s="37">
        <f>SUM(C31)</f>
        <v>4.3090181594336715E-3</v>
      </c>
    </row>
    <row r="29" spans="1:9" s="6" customFormat="1" ht="10.5" customHeight="1" x14ac:dyDescent="0.2">
      <c r="A29" s="20" t="s">
        <v>57</v>
      </c>
      <c r="B29" s="5"/>
      <c r="C29" s="5"/>
      <c r="D29" s="5"/>
      <c r="E29" s="5"/>
      <c r="F29" s="5"/>
      <c r="G29" s="5"/>
      <c r="H29" s="5"/>
      <c r="I29" s="17"/>
    </row>
    <row r="30" spans="1:9" s="8" customFormat="1" ht="15" customHeight="1" x14ac:dyDescent="0.25">
      <c r="A30" s="49">
        <f>SUM(B8:B26)</f>
        <v>6</v>
      </c>
      <c r="C30" s="38" t="s">
        <v>58</v>
      </c>
      <c r="D30" s="39"/>
      <c r="E30" s="40"/>
      <c r="F30" s="14"/>
      <c r="G30" s="34"/>
      <c r="H30" s="33"/>
      <c r="I30" s="10"/>
    </row>
    <row r="31" spans="1:9" s="9" customFormat="1" ht="15" customHeight="1" x14ac:dyDescent="0.25">
      <c r="A31" s="49">
        <f>SUM(C8:H26)</f>
        <v>14</v>
      </c>
      <c r="C31" s="41">
        <f>SUM(D31*E31)</f>
        <v>4.3090181594336715E-3</v>
      </c>
      <c r="D31" s="42">
        <f>SUM(B8:B26)/57</f>
        <v>0.10526315789473684</v>
      </c>
      <c r="E31" s="43">
        <f>SUM(C8:H26)/342</f>
        <v>4.0935672514619881E-2</v>
      </c>
      <c r="F31" s="14"/>
      <c r="G31" s="20"/>
      <c r="H31" s="32"/>
      <c r="I31" s="10"/>
    </row>
    <row r="32" spans="1:9" s="6" customFormat="1" ht="11.25" customHeight="1" x14ac:dyDescent="0.25">
      <c r="B32" s="16"/>
      <c r="C32" s="16"/>
      <c r="D32" s="16"/>
      <c r="E32" s="16"/>
      <c r="F32" s="15"/>
      <c r="H32" s="30"/>
      <c r="I32" s="10"/>
    </row>
    <row r="33" spans="1:9" s="6" customFormat="1" ht="10.5" customHeight="1" x14ac:dyDescent="0.2">
      <c r="B33" s="16"/>
      <c r="C33" s="16"/>
      <c r="D33" s="16"/>
      <c r="E33" s="16"/>
      <c r="F33" s="15"/>
      <c r="G33" s="5"/>
      <c r="H33" s="11"/>
      <c r="I33" s="20"/>
    </row>
    <row r="34" spans="1:9" s="6" customFormat="1" ht="17.100000000000001" customHeight="1" x14ac:dyDescent="0.2">
      <c r="A34" s="10"/>
      <c r="B34" s="16"/>
      <c r="C34" s="16"/>
      <c r="D34" s="16"/>
      <c r="E34" s="16"/>
      <c r="F34" s="15"/>
      <c r="G34" s="5"/>
      <c r="H34" s="11"/>
      <c r="I34" s="10"/>
    </row>
    <row r="40" spans="1:9" x14ac:dyDescent="0.2">
      <c r="A40" s="65"/>
    </row>
    <row r="41" spans="1:9" x14ac:dyDescent="0.2">
      <c r="A41" s="66"/>
    </row>
  </sheetData>
  <mergeCells count="2">
    <mergeCell ref="A1:I1"/>
    <mergeCell ref="A3:I3"/>
  </mergeCells>
  <phoneticPr fontId="0" type="noConversion"/>
  <dataValidations xWindow="527" yWindow="554" count="1">
    <dataValidation type="whole" showErrorMessage="1" errorTitle="Out of Range" error="Value must be between 0 - 3_x000a_" prompt="_x000a_" sqref="B8:H27" xr:uid="{00000000-0002-0000-0100-000000000000}">
      <formula1>0</formula1>
      <formula2>3</formula2>
    </dataValidation>
  </dataValidations>
  <pageMargins left="0.7" right="0.7" top="0.75" bottom="0.75" header="0.3" footer="0.3"/>
  <pageSetup scale="83" orientation="landscape" r:id="rId1"/>
  <headerFooter>
    <oddFooter>&amp;L&amp;16https://innovateipc.org/ipc-support-center/&amp;R&amp;G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41"/>
  <sheetViews>
    <sheetView view="pageLayout" topLeftCell="A26" zoomScaleNormal="100" workbookViewId="0">
      <selection activeCell="K40" sqref="K40"/>
    </sheetView>
  </sheetViews>
  <sheetFormatPr defaultRowHeight="12.75" x14ac:dyDescent="0.2"/>
  <cols>
    <col min="1" max="1" width="21.42578125" style="1" customWidth="1"/>
    <col min="2" max="2" width="14" style="1" customWidth="1"/>
    <col min="3" max="3" width="11.5703125" style="1" customWidth="1"/>
    <col min="4" max="4" width="12.85546875" style="1" customWidth="1"/>
    <col min="5" max="5" width="13.140625" style="1" customWidth="1"/>
    <col min="6" max="8" width="12.28515625" style="1" customWidth="1"/>
    <col min="9" max="9" width="17.7109375" style="1" customWidth="1"/>
    <col min="10" max="16384" width="9.140625" style="1"/>
  </cols>
  <sheetData>
    <row r="1" spans="1:10" ht="4.5" customHeight="1" x14ac:dyDescent="0.2"/>
    <row r="2" spans="1:10" ht="21" customHeight="1" x14ac:dyDescent="0.25">
      <c r="A2" s="226" t="s">
        <v>1</v>
      </c>
      <c r="B2" s="226"/>
      <c r="C2" s="226"/>
      <c r="D2" s="226"/>
      <c r="E2" s="226"/>
      <c r="F2" s="226"/>
      <c r="G2" s="226"/>
      <c r="H2" s="226"/>
      <c r="I2" s="226"/>
    </row>
    <row r="3" spans="1:10" ht="16.5" customHeight="1" thickBot="1" x14ac:dyDescent="0.25">
      <c r="A3" s="227" t="s">
        <v>81</v>
      </c>
      <c r="B3" s="227"/>
      <c r="C3" s="227"/>
      <c r="D3" s="227"/>
      <c r="E3" s="227"/>
      <c r="F3" s="227"/>
      <c r="G3" s="227"/>
      <c r="H3" s="227"/>
      <c r="I3" s="227"/>
    </row>
    <row r="4" spans="1:10" ht="14.25" customHeight="1" thickBot="1" x14ac:dyDescent="0.25">
      <c r="A4" s="157"/>
      <c r="B4" s="158"/>
      <c r="C4" s="165" t="s">
        <v>4</v>
      </c>
      <c r="D4" s="166"/>
      <c r="E4" s="167"/>
      <c r="F4" s="166"/>
      <c r="G4" s="166"/>
      <c r="H4" s="167"/>
      <c r="I4" s="27"/>
    </row>
    <row r="5" spans="1:10" s="12" customFormat="1" ht="24.75" customHeight="1" thickBot="1" x14ac:dyDescent="0.25">
      <c r="A5" s="159" t="s">
        <v>5</v>
      </c>
      <c r="B5" s="192" t="s">
        <v>6</v>
      </c>
      <c r="C5" s="194" t="s">
        <v>7</v>
      </c>
      <c r="D5" s="195" t="s">
        <v>8</v>
      </c>
      <c r="E5" s="196" t="s">
        <v>9</v>
      </c>
      <c r="F5" s="198" t="s">
        <v>10</v>
      </c>
      <c r="G5" s="178" t="s">
        <v>11</v>
      </c>
      <c r="H5" s="179" t="s">
        <v>12</v>
      </c>
      <c r="I5" s="26" t="s">
        <v>13</v>
      </c>
    </row>
    <row r="6" spans="1:10" s="2" customFormat="1" ht="99.75" customHeight="1" thickBot="1" x14ac:dyDescent="0.25">
      <c r="A6" s="161"/>
      <c r="B6" s="162" t="s">
        <v>82</v>
      </c>
      <c r="C6" s="171" t="s">
        <v>83</v>
      </c>
      <c r="D6" s="172" t="s">
        <v>84</v>
      </c>
      <c r="E6" s="173" t="s">
        <v>85</v>
      </c>
      <c r="F6" s="180" t="s">
        <v>86</v>
      </c>
      <c r="G6" s="181" t="s">
        <v>87</v>
      </c>
      <c r="H6" s="182" t="s">
        <v>88</v>
      </c>
      <c r="I6" s="96" t="s">
        <v>89</v>
      </c>
    </row>
    <row r="7" spans="1:10" s="13" customFormat="1" ht="54" customHeight="1" x14ac:dyDescent="0.2">
      <c r="A7" s="163" t="s">
        <v>22</v>
      </c>
      <c r="B7" s="193" t="s">
        <v>90</v>
      </c>
      <c r="C7" s="197" t="s">
        <v>91</v>
      </c>
      <c r="D7" s="197" t="s">
        <v>92</v>
      </c>
      <c r="E7" s="197" t="s">
        <v>93</v>
      </c>
      <c r="F7" s="199" t="s">
        <v>94</v>
      </c>
      <c r="G7" s="199" t="s">
        <v>95</v>
      </c>
      <c r="H7" s="199" t="s">
        <v>96</v>
      </c>
      <c r="I7" s="102" t="s">
        <v>30</v>
      </c>
      <c r="J7" s="71"/>
    </row>
    <row r="8" spans="1:10" s="95" customFormat="1" ht="17.25" customHeight="1" thickBot="1" x14ac:dyDescent="0.25">
      <c r="A8" s="103" t="s">
        <v>97</v>
      </c>
      <c r="B8" s="104"/>
      <c r="C8" s="105"/>
      <c r="D8" s="106"/>
      <c r="E8" s="107"/>
      <c r="F8" s="108"/>
      <c r="G8" s="109"/>
      <c r="H8" s="110"/>
      <c r="I8" s="111"/>
    </row>
    <row r="9" spans="1:10" s="95" customFormat="1" ht="17.25" customHeight="1" thickBot="1" x14ac:dyDescent="0.25">
      <c r="A9" s="130" t="s">
        <v>98</v>
      </c>
      <c r="B9" s="131">
        <v>1</v>
      </c>
      <c r="C9" s="131">
        <v>2</v>
      </c>
      <c r="D9" s="131">
        <v>1</v>
      </c>
      <c r="E9" s="131">
        <v>1</v>
      </c>
      <c r="F9" s="132">
        <v>1</v>
      </c>
      <c r="G9" s="132">
        <v>1</v>
      </c>
      <c r="H9" s="132">
        <v>1</v>
      </c>
      <c r="I9" s="50">
        <f t="shared" ref="I9:I30" si="0">SUM((B9/3)*((C9+D9+E9+F9+G9+H9)/18))</f>
        <v>0.12962962962962962</v>
      </c>
    </row>
    <row r="10" spans="1:10" s="3" customFormat="1" ht="18" customHeight="1" thickBot="1" x14ac:dyDescent="0.25">
      <c r="A10" s="130" t="s">
        <v>99</v>
      </c>
      <c r="B10" s="133">
        <v>2</v>
      </c>
      <c r="C10" s="133">
        <v>2</v>
      </c>
      <c r="D10" s="133">
        <v>1</v>
      </c>
      <c r="E10" s="133">
        <v>2</v>
      </c>
      <c r="F10" s="133">
        <v>1</v>
      </c>
      <c r="G10" s="133">
        <v>1</v>
      </c>
      <c r="H10" s="133">
        <v>1</v>
      </c>
      <c r="I10" s="50">
        <f t="shared" si="0"/>
        <v>0.29629629629629628</v>
      </c>
    </row>
    <row r="11" spans="1:10" s="3" customFormat="1" ht="18" customHeight="1" thickBot="1" x14ac:dyDescent="0.25">
      <c r="A11" s="130" t="s">
        <v>100</v>
      </c>
      <c r="B11" s="133"/>
      <c r="C11" s="133"/>
      <c r="D11" s="133"/>
      <c r="E11" s="133"/>
      <c r="F11" s="133"/>
      <c r="G11" s="133"/>
      <c r="H11" s="133"/>
      <c r="I11" s="50">
        <f t="shared" si="0"/>
        <v>0</v>
      </c>
    </row>
    <row r="12" spans="1:10" s="3" customFormat="1" ht="17.25" customHeight="1" thickBot="1" x14ac:dyDescent="0.25">
      <c r="A12" s="130" t="s">
        <v>101</v>
      </c>
      <c r="B12" s="133"/>
      <c r="C12" s="133"/>
      <c r="D12" s="133"/>
      <c r="E12" s="133"/>
      <c r="F12" s="133"/>
      <c r="G12" s="133"/>
      <c r="H12" s="133"/>
      <c r="I12" s="50">
        <f t="shared" si="0"/>
        <v>0</v>
      </c>
    </row>
    <row r="13" spans="1:10" s="3" customFormat="1" ht="15" customHeight="1" thickBot="1" x14ac:dyDescent="0.25">
      <c r="A13" s="130" t="s">
        <v>102</v>
      </c>
      <c r="B13" s="133"/>
      <c r="C13" s="133"/>
      <c r="D13" s="133"/>
      <c r="E13" s="133"/>
      <c r="F13" s="133"/>
      <c r="G13" s="133"/>
      <c r="H13" s="133"/>
      <c r="I13" s="50">
        <f t="shared" si="0"/>
        <v>0</v>
      </c>
    </row>
    <row r="14" spans="1:10" s="3" customFormat="1" ht="13.5" customHeight="1" thickBot="1" x14ac:dyDescent="0.25">
      <c r="A14" s="130" t="s">
        <v>103</v>
      </c>
      <c r="B14" s="133"/>
      <c r="C14" s="133"/>
      <c r="D14" s="133"/>
      <c r="E14" s="133"/>
      <c r="F14" s="133"/>
      <c r="G14" s="133"/>
      <c r="H14" s="133"/>
      <c r="I14" s="50">
        <f t="shared" si="0"/>
        <v>0</v>
      </c>
    </row>
    <row r="15" spans="1:10" s="3" customFormat="1" ht="13.5" customHeight="1" thickBot="1" x14ac:dyDescent="0.25">
      <c r="A15" s="130" t="s">
        <v>104</v>
      </c>
      <c r="B15" s="133"/>
      <c r="C15" s="133"/>
      <c r="D15" s="133"/>
      <c r="E15" s="133"/>
      <c r="F15" s="133"/>
      <c r="G15" s="133"/>
      <c r="H15" s="133"/>
      <c r="I15" s="50">
        <f t="shared" si="0"/>
        <v>0</v>
      </c>
    </row>
    <row r="16" spans="1:10" s="3" customFormat="1" ht="13.5" customHeight="1" thickBot="1" x14ac:dyDescent="0.25">
      <c r="A16" s="130" t="s">
        <v>105</v>
      </c>
      <c r="B16" s="133"/>
      <c r="C16" s="133"/>
      <c r="D16" s="133"/>
      <c r="E16" s="133"/>
      <c r="F16" s="133"/>
      <c r="G16" s="133"/>
      <c r="H16" s="133"/>
      <c r="I16" s="50">
        <f t="shared" si="0"/>
        <v>0</v>
      </c>
    </row>
    <row r="17" spans="1:9" s="3" customFormat="1" ht="16.5" customHeight="1" thickBot="1" x14ac:dyDescent="0.25">
      <c r="A17" s="130" t="s">
        <v>106</v>
      </c>
      <c r="B17" s="133"/>
      <c r="C17" s="133"/>
      <c r="D17" s="133"/>
      <c r="E17" s="133"/>
      <c r="F17" s="133"/>
      <c r="G17" s="133"/>
      <c r="H17" s="133"/>
      <c r="I17" s="50">
        <f t="shared" si="0"/>
        <v>0</v>
      </c>
    </row>
    <row r="18" spans="1:9" s="3" customFormat="1" ht="16.5" customHeight="1" thickBot="1" x14ac:dyDescent="0.25">
      <c r="A18" s="130" t="s">
        <v>107</v>
      </c>
      <c r="B18" s="133"/>
      <c r="C18" s="133"/>
      <c r="D18" s="133"/>
      <c r="E18" s="133"/>
      <c r="F18" s="133"/>
      <c r="G18" s="133"/>
      <c r="H18" s="133"/>
      <c r="I18" s="50">
        <f t="shared" si="0"/>
        <v>0</v>
      </c>
    </row>
    <row r="19" spans="1:9" s="3" customFormat="1" ht="14.25" customHeight="1" thickBot="1" x14ac:dyDescent="0.25">
      <c r="A19" s="141" t="s">
        <v>108</v>
      </c>
      <c r="B19" s="134"/>
      <c r="C19" s="134"/>
      <c r="D19" s="134"/>
      <c r="E19" s="134"/>
      <c r="F19" s="134"/>
      <c r="G19" s="134"/>
      <c r="H19" s="134"/>
      <c r="I19" s="50">
        <f t="shared" si="0"/>
        <v>0</v>
      </c>
    </row>
    <row r="20" spans="1:9" s="3" customFormat="1" ht="16.5" customHeight="1" thickBot="1" x14ac:dyDescent="0.25">
      <c r="A20" s="130" t="s">
        <v>109</v>
      </c>
      <c r="B20" s="133">
        <v>1</v>
      </c>
      <c r="C20" s="133">
        <v>2</v>
      </c>
      <c r="D20" s="133">
        <v>1</v>
      </c>
      <c r="E20" s="133">
        <v>2</v>
      </c>
      <c r="F20" s="133">
        <v>2</v>
      </c>
      <c r="G20" s="133">
        <v>2</v>
      </c>
      <c r="H20" s="133">
        <v>1</v>
      </c>
      <c r="I20" s="50">
        <f t="shared" si="0"/>
        <v>0.18518518518518517</v>
      </c>
    </row>
    <row r="21" spans="1:9" s="3" customFormat="1" ht="13.5" thickBot="1" x14ac:dyDescent="0.25">
      <c r="A21" s="130" t="s">
        <v>110</v>
      </c>
      <c r="B21" s="133"/>
      <c r="C21" s="133"/>
      <c r="D21" s="133"/>
      <c r="E21" s="133"/>
      <c r="F21" s="133"/>
      <c r="G21" s="133"/>
      <c r="H21" s="133"/>
      <c r="I21" s="50">
        <f t="shared" si="0"/>
        <v>0</v>
      </c>
    </row>
    <row r="22" spans="1:9" s="3" customFormat="1" ht="13.5" thickBot="1" x14ac:dyDescent="0.25">
      <c r="A22" s="130" t="s">
        <v>111</v>
      </c>
      <c r="B22" s="133"/>
      <c r="C22" s="133"/>
      <c r="D22" s="133"/>
      <c r="E22" s="133"/>
      <c r="F22" s="133"/>
      <c r="G22" s="133"/>
      <c r="H22" s="133"/>
      <c r="I22" s="50">
        <f t="shared" si="0"/>
        <v>0</v>
      </c>
    </row>
    <row r="23" spans="1:9" s="3" customFormat="1" ht="13.5" thickBot="1" x14ac:dyDescent="0.25">
      <c r="A23" s="130" t="s">
        <v>112</v>
      </c>
      <c r="B23" s="133"/>
      <c r="C23" s="133"/>
      <c r="D23" s="133"/>
      <c r="E23" s="133"/>
      <c r="F23" s="133"/>
      <c r="G23" s="133"/>
      <c r="H23" s="133"/>
      <c r="I23" s="50">
        <f t="shared" si="0"/>
        <v>0</v>
      </c>
    </row>
    <row r="24" spans="1:9" s="3" customFormat="1" ht="13.5" thickBot="1" x14ac:dyDescent="0.25">
      <c r="A24" s="130"/>
      <c r="B24" s="133"/>
      <c r="C24" s="133"/>
      <c r="D24" s="133"/>
      <c r="E24" s="133"/>
      <c r="F24" s="133"/>
      <c r="G24" s="133"/>
      <c r="H24" s="133"/>
      <c r="I24" s="50">
        <f t="shared" si="0"/>
        <v>0</v>
      </c>
    </row>
    <row r="25" spans="1:9" s="3" customFormat="1" ht="24.75" customHeight="1" thickBot="1" x14ac:dyDescent="0.25">
      <c r="A25" s="141" t="s">
        <v>113</v>
      </c>
      <c r="B25" s="134"/>
      <c r="C25" s="134"/>
      <c r="D25" s="134"/>
      <c r="E25" s="134"/>
      <c r="F25" s="134"/>
      <c r="G25" s="134"/>
      <c r="H25" s="134"/>
      <c r="I25" s="50">
        <f t="shared" si="0"/>
        <v>0</v>
      </c>
    </row>
    <row r="26" spans="1:9" s="3" customFormat="1" ht="29.25" customHeight="1" thickBot="1" x14ac:dyDescent="0.25">
      <c r="A26" s="130" t="s">
        <v>114</v>
      </c>
      <c r="B26" s="133">
        <v>3</v>
      </c>
      <c r="C26" s="133">
        <v>2</v>
      </c>
      <c r="D26" s="133">
        <v>1</v>
      </c>
      <c r="E26" s="133">
        <v>1</v>
      </c>
      <c r="F26" s="133">
        <v>2</v>
      </c>
      <c r="G26" s="133">
        <v>2</v>
      </c>
      <c r="H26" s="133">
        <v>1</v>
      </c>
      <c r="I26" s="50">
        <f t="shared" si="0"/>
        <v>0.5</v>
      </c>
    </row>
    <row r="27" spans="1:9" s="3" customFormat="1" ht="20.25" customHeight="1" thickBot="1" x14ac:dyDescent="0.25">
      <c r="A27" s="130" t="s">
        <v>115</v>
      </c>
      <c r="B27" s="133"/>
      <c r="C27" s="133"/>
      <c r="D27" s="133"/>
      <c r="E27" s="133"/>
      <c r="F27" s="133"/>
      <c r="G27" s="133"/>
      <c r="H27" s="133"/>
      <c r="I27" s="50">
        <f t="shared" si="0"/>
        <v>0</v>
      </c>
    </row>
    <row r="28" spans="1:9" s="3" customFormat="1" ht="18" customHeight="1" thickBot="1" x14ac:dyDescent="0.25">
      <c r="A28" s="130" t="s">
        <v>116</v>
      </c>
      <c r="B28" s="133"/>
      <c r="C28" s="133"/>
      <c r="D28" s="133"/>
      <c r="E28" s="133"/>
      <c r="F28" s="133"/>
      <c r="G28" s="133"/>
      <c r="H28" s="133"/>
      <c r="I28" s="50">
        <f t="shared" si="0"/>
        <v>0</v>
      </c>
    </row>
    <row r="29" spans="1:9" s="3" customFormat="1" ht="27.75" customHeight="1" thickBot="1" x14ac:dyDescent="0.25">
      <c r="A29" s="130" t="s">
        <v>117</v>
      </c>
      <c r="B29" s="133"/>
      <c r="C29" s="133"/>
      <c r="D29" s="133"/>
      <c r="E29" s="133"/>
      <c r="F29" s="133"/>
      <c r="G29" s="133"/>
      <c r="H29" s="133"/>
      <c r="I29" s="50">
        <f t="shared" si="0"/>
        <v>0</v>
      </c>
    </row>
    <row r="30" spans="1:9" s="3" customFormat="1" ht="17.25" customHeight="1" x14ac:dyDescent="0.2">
      <c r="A30" s="130" t="s">
        <v>118</v>
      </c>
      <c r="B30" s="133"/>
      <c r="C30" s="133"/>
      <c r="D30" s="133"/>
      <c r="E30" s="133"/>
      <c r="F30" s="133"/>
      <c r="G30" s="133"/>
      <c r="H30" s="133"/>
      <c r="I30" s="50">
        <f t="shared" si="0"/>
        <v>0</v>
      </c>
    </row>
    <row r="31" spans="1:9" s="4" customFormat="1" ht="23.25" customHeight="1" thickBot="1" x14ac:dyDescent="0.25">
      <c r="A31" s="184" t="s">
        <v>56</v>
      </c>
      <c r="B31" s="200"/>
      <c r="C31" s="201"/>
      <c r="D31" s="202"/>
      <c r="E31" s="200"/>
      <c r="F31" s="201"/>
      <c r="G31" s="202"/>
      <c r="H31" s="203"/>
      <c r="I31" s="113"/>
    </row>
    <row r="32" spans="1:9" s="6" customFormat="1" ht="12.75" customHeight="1" x14ac:dyDescent="0.2">
      <c r="A32" s="20" t="s">
        <v>57</v>
      </c>
      <c r="F32" s="17"/>
      <c r="G32" s="17"/>
      <c r="H32" s="18"/>
      <c r="I32" s="17"/>
    </row>
    <row r="33" spans="1:9" s="8" customFormat="1" ht="15" customHeight="1" x14ac:dyDescent="0.2">
      <c r="A33" s="49">
        <f>SUM(B8:B30)</f>
        <v>7</v>
      </c>
      <c r="B33" s="14"/>
      <c r="C33" s="38" t="s">
        <v>58</v>
      </c>
      <c r="D33" s="39"/>
      <c r="E33" s="40"/>
      <c r="I33" s="10"/>
    </row>
    <row r="34" spans="1:9" s="9" customFormat="1" ht="15" customHeight="1" x14ac:dyDescent="0.2">
      <c r="A34" s="49">
        <f>SUM(C10:H30)</f>
        <v>27</v>
      </c>
      <c r="B34" s="14"/>
      <c r="C34" s="41">
        <f>SUM(D34*E34)</f>
        <v>1.2208884785062069E-2</v>
      </c>
      <c r="D34" s="42">
        <f>SUM(B8:B30)/57</f>
        <v>0.12280701754385964</v>
      </c>
      <c r="E34" s="43">
        <f>SUM(C8:H30)/342</f>
        <v>9.9415204678362568E-2</v>
      </c>
      <c r="I34" s="10"/>
    </row>
    <row r="35" spans="1:9" s="6" customFormat="1" ht="10.5" customHeight="1" x14ac:dyDescent="0.25">
      <c r="A35" s="65"/>
      <c r="B35" s="15"/>
      <c r="D35" s="30"/>
      <c r="E35" s="30"/>
      <c r="I35" s="10"/>
    </row>
    <row r="36" spans="1:9" s="6" customFormat="1" ht="11.25" customHeight="1" x14ac:dyDescent="0.2">
      <c r="A36" s="66"/>
      <c r="B36" s="15"/>
      <c r="C36" s="5"/>
      <c r="D36" s="11"/>
      <c r="E36" s="11"/>
      <c r="I36" s="20"/>
    </row>
    <row r="37" spans="1:9" x14ac:dyDescent="0.2">
      <c r="A37" s="6"/>
      <c r="B37" s="16"/>
      <c r="C37" s="16"/>
      <c r="D37" s="16"/>
      <c r="E37" s="16"/>
      <c r="F37" s="15"/>
      <c r="G37" s="5"/>
      <c r="H37" s="11"/>
      <c r="I37" s="20"/>
    </row>
    <row r="41" spans="1:9" x14ac:dyDescent="0.2">
      <c r="B41" s="72"/>
    </row>
  </sheetData>
  <mergeCells count="2">
    <mergeCell ref="A2:I2"/>
    <mergeCell ref="A3:I3"/>
  </mergeCells>
  <phoneticPr fontId="0" type="noConversion"/>
  <dataValidations count="1">
    <dataValidation type="whole" showInputMessage="1" showErrorMessage="1" errorTitle="Out of Range" error="Value must be between 3 - 0_x000a_" sqref="B10:H30" xr:uid="{00000000-0002-0000-0200-000000000000}">
      <formula1>0</formula1>
      <formula2>3</formula2>
    </dataValidation>
  </dataValidations>
  <pageMargins left="0.7" right="0.7" top="0.75" bottom="0.75" header="0.3" footer="0.3"/>
  <pageSetup scale="66" orientation="landscape" r:id="rId1"/>
  <headerFooter>
    <oddFooter>&amp;L&amp;16https://innovateipc.org/ipc-support-center/&amp;R&amp;G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"/>
  <sheetViews>
    <sheetView view="pageLayout" topLeftCell="A11" zoomScaleNormal="100" workbookViewId="0">
      <selection activeCell="K40" sqref="K40"/>
    </sheetView>
  </sheetViews>
  <sheetFormatPr defaultRowHeight="12.75" x14ac:dyDescent="0.2"/>
  <cols>
    <col min="1" max="1" width="28.140625" customWidth="1"/>
    <col min="2" max="2" width="16.85546875" customWidth="1"/>
    <col min="3" max="3" width="13.140625" customWidth="1"/>
    <col min="4" max="4" width="12.42578125" customWidth="1"/>
    <col min="5" max="5" width="12.140625" customWidth="1"/>
    <col min="6" max="6" width="14" customWidth="1"/>
    <col min="7" max="7" width="14.5703125" customWidth="1"/>
    <col min="8" max="8" width="12.28515625" customWidth="1"/>
    <col min="9" max="9" width="14.5703125" customWidth="1"/>
  </cols>
  <sheetData>
    <row r="1" spans="1:9" ht="15.75" x14ac:dyDescent="0.25">
      <c r="A1" s="226" t="s">
        <v>1</v>
      </c>
      <c r="B1" s="226"/>
      <c r="C1" s="226"/>
      <c r="D1" s="226"/>
      <c r="E1" s="226"/>
      <c r="F1" s="226"/>
      <c r="G1" s="226"/>
      <c r="H1" s="226"/>
      <c r="I1" s="226"/>
    </row>
    <row r="2" spans="1:9" ht="19.5" customHeight="1" thickBot="1" x14ac:dyDescent="0.25">
      <c r="A2" s="227" t="s">
        <v>119</v>
      </c>
      <c r="B2" s="227"/>
      <c r="C2" s="227"/>
      <c r="D2" s="227"/>
      <c r="E2" s="227"/>
      <c r="F2" s="227"/>
      <c r="G2" s="227"/>
      <c r="H2" s="227"/>
      <c r="I2" s="227"/>
    </row>
    <row r="3" spans="1:9" ht="13.5" thickBot="1" x14ac:dyDescent="0.25">
      <c r="A3" s="157"/>
      <c r="B3" s="158"/>
      <c r="C3" s="165" t="s">
        <v>4</v>
      </c>
      <c r="D3" s="166"/>
      <c r="E3" s="167"/>
      <c r="F3" s="166"/>
      <c r="G3" s="166"/>
      <c r="H3" s="167"/>
      <c r="I3" s="27"/>
    </row>
    <row r="4" spans="1:9" ht="24.75" thickBot="1" x14ac:dyDescent="0.25">
      <c r="A4" s="159" t="s">
        <v>5</v>
      </c>
      <c r="B4" s="192" t="s">
        <v>6</v>
      </c>
      <c r="C4" s="194" t="s">
        <v>7</v>
      </c>
      <c r="D4" s="195" t="s">
        <v>8</v>
      </c>
      <c r="E4" s="196" t="s">
        <v>9</v>
      </c>
      <c r="F4" s="198" t="s">
        <v>10</v>
      </c>
      <c r="G4" s="178" t="s">
        <v>11</v>
      </c>
      <c r="H4" s="179" t="s">
        <v>12</v>
      </c>
      <c r="I4" s="26" t="s">
        <v>13</v>
      </c>
    </row>
    <row r="5" spans="1:9" ht="103.5" customHeight="1" thickBot="1" x14ac:dyDescent="0.25">
      <c r="A5" s="161"/>
      <c r="B5" s="162" t="s">
        <v>82</v>
      </c>
      <c r="C5" s="171" t="s">
        <v>83</v>
      </c>
      <c r="D5" s="172" t="s">
        <v>84</v>
      </c>
      <c r="E5" s="173" t="s">
        <v>85</v>
      </c>
      <c r="F5" s="180" t="s">
        <v>86</v>
      </c>
      <c r="G5" s="181" t="s">
        <v>87</v>
      </c>
      <c r="H5" s="182" t="s">
        <v>88</v>
      </c>
      <c r="I5" s="96" t="s">
        <v>89</v>
      </c>
    </row>
    <row r="6" spans="1:9" ht="57" thickBot="1" x14ac:dyDescent="0.25">
      <c r="A6" s="163" t="s">
        <v>22</v>
      </c>
      <c r="B6" s="204" t="s">
        <v>90</v>
      </c>
      <c r="C6" s="205" t="s">
        <v>91</v>
      </c>
      <c r="D6" s="205" t="s">
        <v>92</v>
      </c>
      <c r="E6" s="205" t="s">
        <v>93</v>
      </c>
      <c r="F6" s="206" t="s">
        <v>94</v>
      </c>
      <c r="G6" s="206" t="s">
        <v>95</v>
      </c>
      <c r="H6" s="206" t="s">
        <v>96</v>
      </c>
      <c r="I6" s="36" t="s">
        <v>30</v>
      </c>
    </row>
    <row r="7" spans="1:9" ht="31.5" customHeight="1" thickBot="1" x14ac:dyDescent="0.25">
      <c r="A7" s="114" t="s">
        <v>120</v>
      </c>
      <c r="B7" s="142">
        <v>2</v>
      </c>
      <c r="C7" s="142">
        <v>3</v>
      </c>
      <c r="D7" s="142">
        <v>3</v>
      </c>
      <c r="E7" s="142">
        <v>2</v>
      </c>
      <c r="F7" s="142">
        <v>1</v>
      </c>
      <c r="G7" s="142">
        <v>2</v>
      </c>
      <c r="H7" s="142">
        <v>1</v>
      </c>
      <c r="I7" s="50">
        <f t="shared" ref="I7:I18" si="0">SUM((B7/3)*((C7+D7+E7+F7+G7+H7)/18))</f>
        <v>0.44444444444444442</v>
      </c>
    </row>
    <row r="8" spans="1:9" ht="28.5" customHeight="1" thickBot="1" x14ac:dyDescent="0.25">
      <c r="A8" s="114" t="s">
        <v>121</v>
      </c>
      <c r="B8" s="142">
        <v>2</v>
      </c>
      <c r="C8" s="142">
        <v>3</v>
      </c>
      <c r="D8" s="142">
        <v>1</v>
      </c>
      <c r="E8" s="142">
        <v>1</v>
      </c>
      <c r="F8" s="142">
        <v>1</v>
      </c>
      <c r="G8" s="142">
        <v>2</v>
      </c>
      <c r="H8" s="142">
        <v>1</v>
      </c>
      <c r="I8" s="50">
        <f t="shared" si="0"/>
        <v>0.33333333333333331</v>
      </c>
    </row>
    <row r="9" spans="1:9" ht="40.5" customHeight="1" thickBot="1" x14ac:dyDescent="0.25">
      <c r="A9" s="114" t="s">
        <v>122</v>
      </c>
      <c r="B9" s="112"/>
      <c r="C9" s="112"/>
      <c r="D9" s="112"/>
      <c r="E9" s="112"/>
      <c r="F9" s="112"/>
      <c r="G9" s="112"/>
      <c r="H9" s="112"/>
      <c r="I9" s="50">
        <f t="shared" si="0"/>
        <v>0</v>
      </c>
    </row>
    <row r="10" spans="1:9" ht="21.75" customHeight="1" thickBot="1" x14ac:dyDescent="0.25">
      <c r="A10" s="114" t="s">
        <v>123</v>
      </c>
      <c r="B10" s="112"/>
      <c r="C10" s="112"/>
      <c r="D10" s="112"/>
      <c r="E10" s="112"/>
      <c r="F10" s="112"/>
      <c r="G10" s="112"/>
      <c r="H10" s="112"/>
      <c r="I10" s="50">
        <f t="shared" si="0"/>
        <v>0</v>
      </c>
    </row>
    <row r="11" spans="1:9" ht="26.25" customHeight="1" thickBot="1" x14ac:dyDescent="0.25">
      <c r="A11" s="114" t="s">
        <v>124</v>
      </c>
      <c r="B11" s="112"/>
      <c r="C11" s="112"/>
      <c r="D11" s="112"/>
      <c r="E11" s="112"/>
      <c r="F11" s="112"/>
      <c r="G11" s="112"/>
      <c r="H11" s="112"/>
      <c r="I11" s="50">
        <f t="shared" si="0"/>
        <v>0</v>
      </c>
    </row>
    <row r="12" spans="1:9" ht="27" customHeight="1" thickBot="1" x14ac:dyDescent="0.25">
      <c r="A12" s="114" t="s">
        <v>125</v>
      </c>
      <c r="B12" s="112"/>
      <c r="C12" s="112"/>
      <c r="D12" s="112"/>
      <c r="E12" s="112"/>
      <c r="F12" s="112"/>
      <c r="G12" s="112"/>
      <c r="H12" s="112"/>
      <c r="I12" s="50">
        <f t="shared" si="0"/>
        <v>0</v>
      </c>
    </row>
    <row r="13" spans="1:9" ht="30.75" customHeight="1" thickBot="1" x14ac:dyDescent="0.25">
      <c r="A13" s="114" t="s">
        <v>126</v>
      </c>
      <c r="B13" s="112"/>
      <c r="C13" s="112"/>
      <c r="D13" s="112"/>
      <c r="E13" s="112"/>
      <c r="F13" s="112"/>
      <c r="G13" s="112"/>
      <c r="H13" s="112"/>
      <c r="I13" s="50">
        <f t="shared" si="0"/>
        <v>0</v>
      </c>
    </row>
    <row r="14" spans="1:9" ht="41.25" customHeight="1" thickBot="1" x14ac:dyDescent="0.25">
      <c r="A14" s="114" t="s">
        <v>127</v>
      </c>
      <c r="B14" s="112"/>
      <c r="C14" s="112"/>
      <c r="D14" s="112"/>
      <c r="E14" s="112"/>
      <c r="F14" s="112"/>
      <c r="G14" s="112"/>
      <c r="H14" s="112"/>
      <c r="I14" s="50">
        <f t="shared" si="0"/>
        <v>0</v>
      </c>
    </row>
    <row r="15" spans="1:9" ht="18" customHeight="1" thickBot="1" x14ac:dyDescent="0.25">
      <c r="A15" s="114" t="s">
        <v>128</v>
      </c>
      <c r="B15" s="112"/>
      <c r="C15" s="112"/>
      <c r="D15" s="112"/>
      <c r="E15" s="112"/>
      <c r="F15" s="112"/>
      <c r="G15" s="112"/>
      <c r="H15" s="112"/>
      <c r="I15" s="50">
        <f t="shared" si="0"/>
        <v>0</v>
      </c>
    </row>
    <row r="16" spans="1:9" ht="28.5" customHeight="1" thickBot="1" x14ac:dyDescent="0.25">
      <c r="A16" s="114" t="s">
        <v>129</v>
      </c>
      <c r="B16" s="112"/>
      <c r="C16" s="112"/>
      <c r="D16" s="112"/>
      <c r="E16" s="112"/>
      <c r="F16" s="112"/>
      <c r="G16" s="112"/>
      <c r="H16" s="112"/>
      <c r="I16" s="50">
        <f t="shared" si="0"/>
        <v>0</v>
      </c>
    </row>
    <row r="17" spans="1:9" ht="16.5" customHeight="1" thickBot="1" x14ac:dyDescent="0.25">
      <c r="A17" s="114" t="s">
        <v>130</v>
      </c>
      <c r="B17" s="112"/>
      <c r="C17" s="112"/>
      <c r="D17" s="112"/>
      <c r="E17" s="112"/>
      <c r="F17" s="112"/>
      <c r="G17" s="112"/>
      <c r="H17" s="112"/>
      <c r="I17" s="50">
        <f t="shared" si="0"/>
        <v>0</v>
      </c>
    </row>
    <row r="18" spans="1:9" ht="18.75" customHeight="1" x14ac:dyDescent="0.2">
      <c r="A18" s="114" t="s">
        <v>131</v>
      </c>
      <c r="B18" s="112"/>
      <c r="C18" s="112"/>
      <c r="D18" s="112"/>
      <c r="E18" s="112"/>
      <c r="F18" s="112"/>
      <c r="G18" s="112"/>
      <c r="H18" s="112"/>
      <c r="I18" s="50">
        <f t="shared" si="0"/>
        <v>0</v>
      </c>
    </row>
    <row r="19" spans="1:9" ht="13.5" thickBot="1" x14ac:dyDescent="0.25">
      <c r="A19" s="184" t="s">
        <v>56</v>
      </c>
      <c r="B19" s="200"/>
      <c r="C19" s="201"/>
      <c r="D19" s="202"/>
      <c r="E19" s="200"/>
      <c r="F19" s="201"/>
      <c r="G19" s="202"/>
      <c r="H19" s="203"/>
      <c r="I19" s="113"/>
    </row>
    <row r="20" spans="1:9" x14ac:dyDescent="0.2">
      <c r="A20" s="20" t="s">
        <v>57</v>
      </c>
      <c r="B20" s="6"/>
      <c r="C20" s="6"/>
      <c r="D20" s="6"/>
      <c r="E20" s="6"/>
      <c r="F20" s="17"/>
      <c r="G20" s="17"/>
      <c r="H20" s="18"/>
      <c r="I20" s="17"/>
    </row>
    <row r="21" spans="1:9" x14ac:dyDescent="0.2">
      <c r="A21" s="49">
        <f>SUM(B7:B10)</f>
        <v>4</v>
      </c>
      <c r="B21" s="14"/>
      <c r="C21" s="38" t="s">
        <v>58</v>
      </c>
      <c r="D21" s="39"/>
      <c r="E21" s="40"/>
      <c r="F21" s="8"/>
      <c r="G21" s="8"/>
      <c r="H21" s="8"/>
      <c r="I21" s="10"/>
    </row>
    <row r="22" spans="1:9" x14ac:dyDescent="0.2">
      <c r="A22" s="49">
        <f>SUM(C7:H10)</f>
        <v>21</v>
      </c>
      <c r="B22" s="14"/>
      <c r="C22" s="41">
        <f>SUM(D22*E22)</f>
        <v>4.3090181594336715E-3</v>
      </c>
      <c r="D22" s="42">
        <f>SUM(B7:B10)/57</f>
        <v>7.0175438596491224E-2</v>
      </c>
      <c r="E22" s="43">
        <f>SUM(C7:H10)/342</f>
        <v>6.1403508771929821E-2</v>
      </c>
      <c r="F22" s="9"/>
      <c r="G22" s="9"/>
      <c r="H22" s="9"/>
      <c r="I22" s="10"/>
    </row>
    <row r="23" spans="1:9" ht="15" x14ac:dyDescent="0.25">
      <c r="A23" s="65"/>
      <c r="B23" s="15"/>
      <c r="C23" s="6"/>
      <c r="D23" s="30"/>
      <c r="E23" s="30"/>
      <c r="F23" s="6"/>
      <c r="G23" s="6"/>
      <c r="H23" s="6"/>
      <c r="I23" s="10"/>
    </row>
    <row r="24" spans="1:9" x14ac:dyDescent="0.2">
      <c r="A24" s="66"/>
      <c r="B24" s="15"/>
      <c r="C24" s="5"/>
      <c r="D24" s="11"/>
      <c r="E24" s="11"/>
      <c r="F24" s="6"/>
      <c r="G24" s="6"/>
      <c r="H24" s="6"/>
      <c r="I24" s="20"/>
    </row>
  </sheetData>
  <mergeCells count="2">
    <mergeCell ref="A1:I1"/>
    <mergeCell ref="A2:I2"/>
  </mergeCells>
  <dataValidations disablePrompts="1" count="1">
    <dataValidation type="whole" showInputMessage="1" showErrorMessage="1" errorTitle="Out of Range" error="Value must be between 3 - 0_x000a_" sqref="B7:H18" xr:uid="{00000000-0002-0000-0300-000000000000}">
      <formula1>0</formula1>
      <formula2>3</formula2>
    </dataValidation>
  </dataValidations>
  <pageMargins left="0.7" right="0.7" top="0.75" bottom="0.75" header="0.3" footer="0.3"/>
  <pageSetup scale="84" orientation="landscape" r:id="rId1"/>
  <headerFooter>
    <oddFooter>&amp;L&amp;16https://innovateipc.org/ipc-support-center/&amp;R&amp;G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2:L19"/>
  <sheetViews>
    <sheetView view="pageLayout" topLeftCell="A78" zoomScaleNormal="100" workbookViewId="0">
      <selection activeCell="H94" sqref="H94"/>
    </sheetView>
  </sheetViews>
  <sheetFormatPr defaultRowHeight="12.75" x14ac:dyDescent="0.2"/>
  <cols>
    <col min="1" max="1" width="21.85546875" style="1" customWidth="1"/>
    <col min="2" max="2" width="14.42578125" style="1" customWidth="1"/>
    <col min="3" max="3" width="12.140625" style="1" customWidth="1"/>
    <col min="4" max="4" width="12" style="1" customWidth="1"/>
    <col min="5" max="5" width="13.42578125" style="1" customWidth="1"/>
    <col min="6" max="6" width="13.28515625" style="1" customWidth="1"/>
    <col min="7" max="7" width="13" style="1" customWidth="1"/>
    <col min="8" max="8" width="13.5703125" style="1" customWidth="1"/>
    <col min="9" max="9" width="15.85546875" style="1" customWidth="1"/>
    <col min="10" max="16384" width="9.140625" style="1"/>
  </cols>
  <sheetData>
    <row r="2" spans="1:12" ht="23.25" customHeight="1" x14ac:dyDescent="0.25">
      <c r="A2" s="226" t="s">
        <v>1</v>
      </c>
      <c r="B2" s="226"/>
      <c r="C2" s="226"/>
      <c r="D2" s="226"/>
      <c r="E2" s="226"/>
      <c r="F2" s="226"/>
      <c r="G2" s="226"/>
      <c r="H2" s="226"/>
      <c r="I2" s="226"/>
    </row>
    <row r="3" spans="1:12" ht="17.25" customHeight="1" thickBot="1" x14ac:dyDescent="0.25">
      <c r="A3" s="227" t="s">
        <v>132</v>
      </c>
      <c r="B3" s="227"/>
      <c r="C3" s="227"/>
      <c r="D3" s="227"/>
      <c r="E3" s="227"/>
      <c r="F3" s="227"/>
      <c r="G3" s="227"/>
      <c r="H3" s="227"/>
      <c r="I3" s="227"/>
    </row>
    <row r="4" spans="1:12" ht="17.25" customHeight="1" thickBot="1" x14ac:dyDescent="0.25">
      <c r="A4" s="157"/>
      <c r="B4" s="158"/>
      <c r="C4" s="165" t="s">
        <v>4</v>
      </c>
      <c r="D4" s="166"/>
      <c r="E4" s="167"/>
      <c r="F4" s="166"/>
      <c r="G4" s="166"/>
      <c r="H4" s="167"/>
      <c r="I4" s="27"/>
    </row>
    <row r="5" spans="1:12" s="12" customFormat="1" ht="31.5" customHeight="1" thickBot="1" x14ac:dyDescent="0.25">
      <c r="A5" s="159" t="s">
        <v>5</v>
      </c>
      <c r="B5" s="192" t="s">
        <v>6</v>
      </c>
      <c r="C5" s="194" t="s">
        <v>7</v>
      </c>
      <c r="D5" s="208" t="s">
        <v>8</v>
      </c>
      <c r="E5" s="196" t="s">
        <v>9</v>
      </c>
      <c r="F5" s="211" t="s">
        <v>10</v>
      </c>
      <c r="G5" s="212" t="s">
        <v>11</v>
      </c>
      <c r="H5" s="213" t="s">
        <v>12</v>
      </c>
      <c r="I5" s="26" t="s">
        <v>13</v>
      </c>
    </row>
    <row r="6" spans="1:12" s="2" customFormat="1" ht="81" customHeight="1" thickBot="1" x14ac:dyDescent="0.25">
      <c r="A6" s="161"/>
      <c r="B6" s="162" t="s">
        <v>133</v>
      </c>
      <c r="C6" s="171" t="s">
        <v>134</v>
      </c>
      <c r="D6" s="172" t="s">
        <v>135</v>
      </c>
      <c r="E6" s="173" t="s">
        <v>136</v>
      </c>
      <c r="F6" s="180" t="s">
        <v>137</v>
      </c>
      <c r="G6" s="181" t="s">
        <v>138</v>
      </c>
      <c r="H6" s="182" t="s">
        <v>139</v>
      </c>
      <c r="I6" s="96" t="s">
        <v>89</v>
      </c>
    </row>
    <row r="7" spans="1:12" s="13" customFormat="1" ht="54.75" customHeight="1" thickBot="1" x14ac:dyDescent="0.25">
      <c r="A7" s="207" t="s">
        <v>22</v>
      </c>
      <c r="B7" s="164" t="s">
        <v>140</v>
      </c>
      <c r="C7" s="209" t="s">
        <v>141</v>
      </c>
      <c r="D7" s="210" t="s">
        <v>142</v>
      </c>
      <c r="E7" s="176" t="s">
        <v>143</v>
      </c>
      <c r="F7" s="183" t="s">
        <v>144</v>
      </c>
      <c r="G7" s="181" t="s">
        <v>145</v>
      </c>
      <c r="H7" s="182" t="s">
        <v>146</v>
      </c>
      <c r="I7" s="36" t="s">
        <v>30</v>
      </c>
    </row>
    <row r="8" spans="1:12" s="3" customFormat="1" ht="22.5" customHeight="1" thickBot="1" x14ac:dyDescent="0.25">
      <c r="A8" s="78" t="s">
        <v>147</v>
      </c>
      <c r="B8" s="79"/>
      <c r="C8" s="80"/>
      <c r="D8" s="81"/>
      <c r="E8" s="82"/>
      <c r="F8" s="80"/>
      <c r="G8" s="81"/>
      <c r="H8" s="83"/>
      <c r="I8" s="77"/>
    </row>
    <row r="9" spans="1:12" s="3" customFormat="1" ht="55.5" customHeight="1" thickBot="1" x14ac:dyDescent="0.25">
      <c r="A9" s="85" t="s">
        <v>148</v>
      </c>
      <c r="B9" s="143">
        <v>2</v>
      </c>
      <c r="C9" s="144">
        <v>1</v>
      </c>
      <c r="D9" s="145">
        <v>1</v>
      </c>
      <c r="E9" s="143">
        <v>1</v>
      </c>
      <c r="F9" s="144">
        <v>2</v>
      </c>
      <c r="G9" s="145">
        <v>1</v>
      </c>
      <c r="H9" s="146">
        <v>1</v>
      </c>
      <c r="I9" s="50">
        <f t="shared" ref="I9:I12" si="0">SUM((B9/3)*((C9+D9+E9+F9+G9+H9)/18))</f>
        <v>0.25925925925925924</v>
      </c>
      <c r="L9" s="3">
        <f>24*3</f>
        <v>72</v>
      </c>
    </row>
    <row r="10" spans="1:12" s="3" customFormat="1" ht="17.25" customHeight="1" thickBot="1" x14ac:dyDescent="0.25">
      <c r="A10" s="86" t="s">
        <v>149</v>
      </c>
      <c r="B10" s="147">
        <v>2</v>
      </c>
      <c r="C10" s="148">
        <v>2</v>
      </c>
      <c r="D10" s="149">
        <v>1</v>
      </c>
      <c r="E10" s="147">
        <v>1</v>
      </c>
      <c r="F10" s="148">
        <v>1</v>
      </c>
      <c r="G10" s="149">
        <v>1</v>
      </c>
      <c r="H10" s="150">
        <v>1</v>
      </c>
      <c r="I10" s="50">
        <f t="shared" si="0"/>
        <v>0.25925925925925924</v>
      </c>
    </row>
    <row r="11" spans="1:12" s="3" customFormat="1" ht="42" customHeight="1" thickBot="1" x14ac:dyDescent="0.25">
      <c r="A11" s="85" t="s">
        <v>150</v>
      </c>
      <c r="B11" s="21"/>
      <c r="C11" s="44"/>
      <c r="D11" s="35"/>
      <c r="E11" s="21"/>
      <c r="F11" s="44"/>
      <c r="G11" s="35"/>
      <c r="H11" s="22"/>
      <c r="I11" s="50">
        <f t="shared" si="0"/>
        <v>0</v>
      </c>
    </row>
    <row r="12" spans="1:12" s="3" customFormat="1" ht="53.25" customHeight="1" thickBot="1" x14ac:dyDescent="0.25">
      <c r="A12" s="85" t="s">
        <v>151</v>
      </c>
      <c r="B12" s="21"/>
      <c r="C12" s="44"/>
      <c r="D12" s="35"/>
      <c r="E12" s="21"/>
      <c r="F12" s="44"/>
      <c r="G12" s="35"/>
      <c r="H12" s="22"/>
      <c r="I12" s="50">
        <f t="shared" si="0"/>
        <v>0</v>
      </c>
    </row>
    <row r="13" spans="1:12" s="4" customFormat="1" ht="24" customHeight="1" thickBot="1" x14ac:dyDescent="0.25">
      <c r="A13" s="191" t="s">
        <v>152</v>
      </c>
      <c r="B13" s="214">
        <f>SUM(B9:B12)/4</f>
        <v>1</v>
      </c>
      <c r="C13" s="215">
        <f t="shared" ref="C13:H13" si="1">SUM(C9:C12)/4</f>
        <v>0.75</v>
      </c>
      <c r="D13" s="187">
        <f t="shared" si="1"/>
        <v>0.5</v>
      </c>
      <c r="E13" s="214">
        <f t="shared" si="1"/>
        <v>0.5</v>
      </c>
      <c r="F13" s="215">
        <f t="shared" si="1"/>
        <v>0.75</v>
      </c>
      <c r="G13" s="187">
        <f t="shared" si="1"/>
        <v>0.5</v>
      </c>
      <c r="H13" s="216">
        <f t="shared" si="1"/>
        <v>0.5</v>
      </c>
      <c r="I13" s="37">
        <f>SUM(C16)</f>
        <v>1</v>
      </c>
    </row>
    <row r="14" spans="1:12" s="6" customFormat="1" ht="14.25" customHeight="1" x14ac:dyDescent="0.2">
      <c r="A14" s="20" t="s">
        <v>57</v>
      </c>
      <c r="F14" s="17"/>
      <c r="G14" s="17"/>
      <c r="H14" s="18"/>
      <c r="I14" s="17"/>
    </row>
    <row r="15" spans="1:12" s="8" customFormat="1" ht="17.100000000000001" customHeight="1" x14ac:dyDescent="0.25">
      <c r="A15" s="49">
        <f>SUM(B9:B12)</f>
        <v>4</v>
      </c>
      <c r="B15" s="14"/>
      <c r="C15" s="38" t="s">
        <v>58</v>
      </c>
      <c r="D15" s="39"/>
      <c r="E15" s="40"/>
      <c r="F15" s="31"/>
      <c r="G15" s="31"/>
      <c r="H15" s="31"/>
      <c r="I15" s="10"/>
    </row>
    <row r="16" spans="1:12" s="9" customFormat="1" ht="17.100000000000001" customHeight="1" x14ac:dyDescent="0.2">
      <c r="A16" s="49">
        <f>SUM(C9:H12)</f>
        <v>14</v>
      </c>
      <c r="B16" s="14"/>
      <c r="C16" s="41">
        <f>SUM(D16*E16)</f>
        <v>1</v>
      </c>
      <c r="D16" s="42">
        <f>SUM(B9:B12)/12</f>
        <v>0.33333333333333331</v>
      </c>
      <c r="E16" s="43">
        <v>3</v>
      </c>
      <c r="G16" s="48"/>
      <c r="I16" s="10"/>
    </row>
    <row r="17" spans="1:9" s="6" customFormat="1" ht="16.5" customHeight="1" x14ac:dyDescent="0.2">
      <c r="B17" s="16"/>
      <c r="C17" s="16"/>
      <c r="D17" s="16"/>
      <c r="E17" s="16"/>
      <c r="F17" s="15"/>
      <c r="G17" s="5"/>
      <c r="H17" s="11"/>
      <c r="I17" s="20"/>
    </row>
    <row r="18" spans="1:9" s="6" customFormat="1" ht="12.75" customHeight="1" x14ac:dyDescent="0.2">
      <c r="A18" s="66"/>
      <c r="B18" s="15"/>
      <c r="C18" s="5"/>
      <c r="D18" s="11"/>
      <c r="E18" s="11"/>
      <c r="I18" s="20"/>
    </row>
    <row r="19" spans="1:9" s="6" customFormat="1" ht="17.100000000000001" customHeight="1" x14ac:dyDescent="0.2">
      <c r="A19" s="10"/>
      <c r="B19" s="15"/>
      <c r="C19" s="5"/>
      <c r="D19" s="11"/>
      <c r="E19" s="11"/>
      <c r="I19" s="10"/>
    </row>
  </sheetData>
  <mergeCells count="2">
    <mergeCell ref="A2:I2"/>
    <mergeCell ref="A3:I3"/>
  </mergeCells>
  <dataValidations disablePrompts="1" count="1">
    <dataValidation type="whole" showInputMessage="1" showErrorMessage="1" errorTitle="Out of Range" error="Value must be between 3 - 0_x000a_" sqref="B8:H12" xr:uid="{00000000-0002-0000-0400-000000000000}">
      <formula1>0</formula1>
      <formula2>3</formula2>
    </dataValidation>
  </dataValidations>
  <pageMargins left="0.7" right="0.7" top="0.75" bottom="0.75" header="0.3" footer="0.3"/>
  <pageSetup scale="79" orientation="landscape" r:id="rId1"/>
  <headerFooter>
    <oddFooter>&amp;L&amp;16https://innovateipc.org/ipc-support-center/&amp;R&amp;G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2:I25"/>
  <sheetViews>
    <sheetView view="pageLayout" topLeftCell="K70" zoomScaleNormal="100" workbookViewId="0">
      <selection activeCell="K40" sqref="K40"/>
    </sheetView>
  </sheetViews>
  <sheetFormatPr defaultRowHeight="12.75" x14ac:dyDescent="0.2"/>
  <cols>
    <col min="1" max="1" width="26.28515625" style="1" customWidth="1"/>
    <col min="2" max="2" width="14.42578125" style="1" customWidth="1"/>
    <col min="3" max="3" width="12.140625" style="1" customWidth="1"/>
    <col min="4" max="4" width="12" style="1" customWidth="1"/>
    <col min="5" max="5" width="13.42578125" style="1" customWidth="1"/>
    <col min="6" max="6" width="13.28515625" style="1" customWidth="1"/>
    <col min="7" max="7" width="13" style="1" customWidth="1"/>
    <col min="8" max="8" width="13.5703125" style="1" customWidth="1"/>
    <col min="9" max="9" width="15.85546875" style="1" customWidth="1"/>
    <col min="10" max="16384" width="9.140625" style="1"/>
  </cols>
  <sheetData>
    <row r="2" spans="1:9" ht="23.25" customHeight="1" x14ac:dyDescent="0.25">
      <c r="A2" s="226" t="s">
        <v>1</v>
      </c>
      <c r="B2" s="226"/>
      <c r="C2" s="226"/>
      <c r="D2" s="226"/>
      <c r="E2" s="226"/>
      <c r="F2" s="226"/>
      <c r="G2" s="226"/>
      <c r="H2" s="226"/>
      <c r="I2" s="226"/>
    </row>
    <row r="3" spans="1:9" ht="17.25" customHeight="1" thickBot="1" x14ac:dyDescent="0.25">
      <c r="A3" s="227" t="s">
        <v>153</v>
      </c>
      <c r="B3" s="227"/>
      <c r="C3" s="227"/>
      <c r="D3" s="227"/>
      <c r="E3" s="227"/>
      <c r="F3" s="227"/>
      <c r="G3" s="227"/>
      <c r="H3" s="227"/>
      <c r="I3" s="227"/>
    </row>
    <row r="4" spans="1:9" ht="17.25" customHeight="1" thickBot="1" x14ac:dyDescent="0.25">
      <c r="A4" s="157"/>
      <c r="B4" s="158"/>
      <c r="C4" s="165" t="s">
        <v>4</v>
      </c>
      <c r="D4" s="166"/>
      <c r="E4" s="167"/>
      <c r="F4" s="166"/>
      <c r="G4" s="166"/>
      <c r="H4" s="167"/>
      <c r="I4" s="27"/>
    </row>
    <row r="5" spans="1:9" s="12" customFormat="1" ht="31.5" customHeight="1" thickBot="1" x14ac:dyDescent="0.25">
      <c r="A5" s="159" t="s">
        <v>5</v>
      </c>
      <c r="B5" s="192" t="s">
        <v>6</v>
      </c>
      <c r="C5" s="194" t="s">
        <v>7</v>
      </c>
      <c r="D5" s="208" t="s">
        <v>8</v>
      </c>
      <c r="E5" s="196" t="s">
        <v>9</v>
      </c>
      <c r="F5" s="211" t="s">
        <v>10</v>
      </c>
      <c r="G5" s="212" t="s">
        <v>11</v>
      </c>
      <c r="H5" s="213" t="s">
        <v>12</v>
      </c>
      <c r="I5" s="26" t="s">
        <v>13</v>
      </c>
    </row>
    <row r="6" spans="1:9" s="2" customFormat="1" ht="90.75" customHeight="1" thickBot="1" x14ac:dyDescent="0.25">
      <c r="A6" s="160"/>
      <c r="B6" s="162" t="s">
        <v>133</v>
      </c>
      <c r="C6" s="171" t="s">
        <v>134</v>
      </c>
      <c r="D6" s="172" t="s">
        <v>135</v>
      </c>
      <c r="E6" s="173" t="s">
        <v>136</v>
      </c>
      <c r="F6" s="180" t="s">
        <v>137</v>
      </c>
      <c r="G6" s="181" t="s">
        <v>138</v>
      </c>
      <c r="H6" s="182" t="s">
        <v>139</v>
      </c>
      <c r="I6" s="98" t="s">
        <v>89</v>
      </c>
    </row>
    <row r="7" spans="1:9" s="13" customFormat="1" ht="51.75" customHeight="1" thickBot="1" x14ac:dyDescent="0.25">
      <c r="A7" s="207" t="s">
        <v>22</v>
      </c>
      <c r="B7" s="164" t="s">
        <v>140</v>
      </c>
      <c r="C7" s="209" t="s">
        <v>141</v>
      </c>
      <c r="D7" s="210" t="s">
        <v>142</v>
      </c>
      <c r="E7" s="176" t="s">
        <v>143</v>
      </c>
      <c r="F7" s="183" t="s">
        <v>144</v>
      </c>
      <c r="G7" s="181" t="s">
        <v>145</v>
      </c>
      <c r="H7" s="182" t="s">
        <v>146</v>
      </c>
      <c r="I7" s="97" t="s">
        <v>30</v>
      </c>
    </row>
    <row r="8" spans="1:9" s="3" customFormat="1" ht="15.75" customHeight="1" thickBot="1" x14ac:dyDescent="0.25">
      <c r="A8" s="88" t="s">
        <v>154</v>
      </c>
      <c r="B8" s="151">
        <v>3</v>
      </c>
      <c r="C8" s="152">
        <v>3</v>
      </c>
      <c r="D8" s="153">
        <v>1</v>
      </c>
      <c r="E8" s="154">
        <v>2</v>
      </c>
      <c r="F8" s="152">
        <v>1</v>
      </c>
      <c r="G8" s="153">
        <v>1</v>
      </c>
      <c r="H8" s="146">
        <v>1</v>
      </c>
      <c r="I8" s="50">
        <f t="shared" ref="I8" si="0">SUM((B8/3)*((C8+D8+E8+F8+G8+H8)/18))</f>
        <v>0.5</v>
      </c>
    </row>
    <row r="9" spans="1:9" s="3" customFormat="1" ht="30.75" customHeight="1" thickBot="1" x14ac:dyDescent="0.25">
      <c r="A9" s="88" t="s">
        <v>155</v>
      </c>
      <c r="B9" s="155">
        <v>3</v>
      </c>
      <c r="C9" s="148">
        <v>3</v>
      </c>
      <c r="D9" s="149">
        <v>1</v>
      </c>
      <c r="E9" s="147">
        <v>2</v>
      </c>
      <c r="F9" s="148">
        <v>2</v>
      </c>
      <c r="G9" s="149">
        <v>2</v>
      </c>
      <c r="H9" s="150">
        <v>1</v>
      </c>
      <c r="I9" s="51">
        <f t="shared" ref="I9:I18" si="1">SUM((B9/3)*((C9+D9+E9+F9+G9+H9)/18))</f>
        <v>0.61111111111111116</v>
      </c>
    </row>
    <row r="10" spans="1:9" s="3" customFormat="1" ht="20.25" customHeight="1" thickBot="1" x14ac:dyDescent="0.25">
      <c r="A10" s="88" t="s">
        <v>156</v>
      </c>
      <c r="B10" s="70"/>
      <c r="C10" s="44"/>
      <c r="D10" s="35"/>
      <c r="E10" s="21"/>
      <c r="F10" s="44"/>
      <c r="G10" s="35"/>
      <c r="H10" s="22"/>
      <c r="I10" s="51"/>
    </row>
    <row r="11" spans="1:9" s="3" customFormat="1" ht="45" customHeight="1" thickBot="1" x14ac:dyDescent="0.25">
      <c r="A11" s="88" t="s">
        <v>157</v>
      </c>
      <c r="B11" s="70"/>
      <c r="C11" s="44"/>
      <c r="D11" s="35"/>
      <c r="E11" s="21"/>
      <c r="F11" s="44"/>
      <c r="G11" s="35"/>
      <c r="H11" s="22"/>
      <c r="I11" s="51">
        <f t="shared" si="1"/>
        <v>0</v>
      </c>
    </row>
    <row r="12" spans="1:9" s="3" customFormat="1" ht="29.25" customHeight="1" thickBot="1" x14ac:dyDescent="0.25">
      <c r="A12" s="88" t="s">
        <v>158</v>
      </c>
      <c r="B12" s="70"/>
      <c r="C12" s="44"/>
      <c r="D12" s="35"/>
      <c r="E12" s="21"/>
      <c r="F12" s="44"/>
      <c r="G12" s="35"/>
      <c r="H12" s="22"/>
      <c r="I12" s="51">
        <f t="shared" si="1"/>
        <v>0</v>
      </c>
    </row>
    <row r="13" spans="1:9" s="3" customFormat="1" ht="29.25" customHeight="1" thickBot="1" x14ac:dyDescent="0.25">
      <c r="A13" s="88" t="s">
        <v>159</v>
      </c>
      <c r="B13" s="73"/>
      <c r="C13" s="74"/>
      <c r="D13" s="73"/>
      <c r="E13" s="75"/>
      <c r="F13" s="74"/>
      <c r="G13" s="73"/>
      <c r="H13" s="76"/>
      <c r="I13" s="51">
        <f t="shared" si="1"/>
        <v>0</v>
      </c>
    </row>
    <row r="14" spans="1:9" s="3" customFormat="1" ht="21.75" customHeight="1" thickBot="1" x14ac:dyDescent="0.25">
      <c r="A14" s="88" t="s">
        <v>160</v>
      </c>
      <c r="B14" s="73"/>
      <c r="C14" s="74"/>
      <c r="D14" s="73"/>
      <c r="E14" s="75"/>
      <c r="F14" s="74"/>
      <c r="G14" s="73"/>
      <c r="H14" s="76"/>
      <c r="I14" s="51">
        <f t="shared" si="1"/>
        <v>0</v>
      </c>
    </row>
    <row r="15" spans="1:9" s="3" customFormat="1" ht="28.5" customHeight="1" thickBot="1" x14ac:dyDescent="0.25">
      <c r="A15" s="88" t="s">
        <v>161</v>
      </c>
      <c r="B15" s="73"/>
      <c r="C15" s="74"/>
      <c r="D15" s="73"/>
      <c r="E15" s="75"/>
      <c r="F15" s="74"/>
      <c r="G15" s="73"/>
      <c r="H15" s="76"/>
      <c r="I15" s="51">
        <f t="shared" si="1"/>
        <v>0</v>
      </c>
    </row>
    <row r="16" spans="1:9" s="3" customFormat="1" ht="45" customHeight="1" thickBot="1" x14ac:dyDescent="0.25">
      <c r="A16" s="88" t="s">
        <v>162</v>
      </c>
      <c r="B16" s="73"/>
      <c r="C16" s="74"/>
      <c r="D16" s="73"/>
      <c r="E16" s="75"/>
      <c r="F16" s="74"/>
      <c r="G16" s="73"/>
      <c r="H16" s="76"/>
      <c r="I16" s="51">
        <f t="shared" si="1"/>
        <v>0</v>
      </c>
    </row>
    <row r="17" spans="1:9" s="3" customFormat="1" ht="20.25" customHeight="1" thickBot="1" x14ac:dyDescent="0.25">
      <c r="A17" s="90" t="s">
        <v>163</v>
      </c>
      <c r="B17" s="73"/>
      <c r="C17" s="74"/>
      <c r="D17" s="73"/>
      <c r="E17" s="75"/>
      <c r="F17" s="74"/>
      <c r="G17" s="73"/>
      <c r="H17" s="76"/>
      <c r="I17" s="51">
        <f t="shared" si="1"/>
        <v>0</v>
      </c>
    </row>
    <row r="18" spans="1:9" s="3" customFormat="1" ht="18.75" customHeight="1" thickBot="1" x14ac:dyDescent="0.25">
      <c r="A18" s="90" t="s">
        <v>164</v>
      </c>
      <c r="B18" s="73"/>
      <c r="C18" s="74"/>
      <c r="D18" s="73"/>
      <c r="E18" s="75"/>
      <c r="F18" s="74"/>
      <c r="G18" s="73"/>
      <c r="H18" s="76"/>
      <c r="I18" s="91">
        <f t="shared" si="1"/>
        <v>0</v>
      </c>
    </row>
    <row r="19" spans="1:9" s="4" customFormat="1" ht="24" customHeight="1" thickBot="1" x14ac:dyDescent="0.25">
      <c r="A19" s="191" t="s">
        <v>152</v>
      </c>
      <c r="B19" s="214"/>
      <c r="C19" s="215"/>
      <c r="D19" s="187"/>
      <c r="E19" s="214"/>
      <c r="F19" s="215"/>
      <c r="G19" s="187"/>
      <c r="H19" s="216"/>
      <c r="I19" s="37">
        <f>SUM(C22)</f>
        <v>1.8365472910927456E-2</v>
      </c>
    </row>
    <row r="20" spans="1:9" s="6" customFormat="1" ht="14.25" customHeight="1" x14ac:dyDescent="0.2">
      <c r="A20" s="20" t="s">
        <v>57</v>
      </c>
      <c r="F20" s="17"/>
      <c r="G20" s="17"/>
      <c r="H20" s="18"/>
      <c r="I20" s="17"/>
    </row>
    <row r="21" spans="1:9" s="8" customFormat="1" ht="17.100000000000001" customHeight="1" x14ac:dyDescent="0.25">
      <c r="A21" s="49">
        <f>SUM(B8:B17)</f>
        <v>6</v>
      </c>
      <c r="B21" s="14"/>
      <c r="C21" s="38" t="s">
        <v>58</v>
      </c>
      <c r="D21" s="39"/>
      <c r="E21" s="40"/>
      <c r="F21" s="31"/>
      <c r="G21" s="31"/>
      <c r="H21" s="31"/>
      <c r="I21" s="10"/>
    </row>
    <row r="22" spans="1:9" s="9" customFormat="1" ht="17.100000000000001" customHeight="1" x14ac:dyDescent="0.2">
      <c r="A22" s="49">
        <f>SUM(C8:H17)</f>
        <v>20</v>
      </c>
      <c r="B22" s="14"/>
      <c r="C22" s="41">
        <f>SUM(D22*E22)</f>
        <v>1.8365472910927456E-2</v>
      </c>
      <c r="D22" s="42">
        <f>SUM(B8:B17)/33</f>
        <v>0.18181818181818182</v>
      </c>
      <c r="E22" s="43">
        <f>SUM(C8:H17)/198</f>
        <v>0.10101010101010101</v>
      </c>
      <c r="G22" s="48"/>
      <c r="I22" s="10"/>
    </row>
    <row r="23" spans="1:9" s="6" customFormat="1" ht="16.5" customHeight="1" x14ac:dyDescent="0.2">
      <c r="B23" s="16"/>
      <c r="C23" s="16"/>
      <c r="D23" s="16"/>
      <c r="E23" s="16"/>
      <c r="F23" s="15"/>
      <c r="G23" s="5"/>
      <c r="H23" s="11"/>
      <c r="I23" s="20"/>
    </row>
    <row r="24" spans="1:9" s="6" customFormat="1" ht="12.75" customHeight="1" x14ac:dyDescent="0.2">
      <c r="A24" s="66"/>
      <c r="B24" s="15"/>
      <c r="C24" s="5"/>
      <c r="D24" s="11"/>
      <c r="E24" s="11"/>
      <c r="I24" s="20"/>
    </row>
    <row r="25" spans="1:9" s="6" customFormat="1" ht="17.100000000000001" customHeight="1" x14ac:dyDescent="0.2">
      <c r="A25" s="10"/>
      <c r="B25" s="15"/>
      <c r="C25" s="5"/>
      <c r="D25" s="11"/>
      <c r="E25" s="11"/>
      <c r="I25" s="10"/>
    </row>
  </sheetData>
  <mergeCells count="2">
    <mergeCell ref="A2:I2"/>
    <mergeCell ref="A3:I3"/>
  </mergeCells>
  <phoneticPr fontId="0" type="noConversion"/>
  <dataValidations disablePrompts="1" count="1">
    <dataValidation type="whole" showInputMessage="1" showErrorMessage="1" errorTitle="Out of Range" error="Value must be between 3 - 0_x000a_" sqref="B8:H18" xr:uid="{00000000-0002-0000-0500-000000000000}">
      <formula1>0</formula1>
      <formula2>3</formula2>
    </dataValidation>
  </dataValidations>
  <pageMargins left="0.7" right="0.7" top="0.75" bottom="0.75" header="0.3" footer="0.3"/>
  <pageSetup scale="83" orientation="landscape" r:id="rId1"/>
  <headerFooter>
    <oddFooter>&amp;L&amp;16https://innovateipc.org/ipc-support-center/&amp;R&amp;G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J29"/>
  <sheetViews>
    <sheetView view="pageLayout" topLeftCell="A10" zoomScaleNormal="100" workbookViewId="0">
      <selection activeCell="K17" sqref="K17"/>
    </sheetView>
  </sheetViews>
  <sheetFormatPr defaultRowHeight="12.75" x14ac:dyDescent="0.2"/>
  <cols>
    <col min="1" max="1" width="19" style="1" customWidth="1"/>
    <col min="2" max="2" width="14" style="1" customWidth="1"/>
    <col min="3" max="3" width="11.7109375" style="1" customWidth="1"/>
    <col min="4" max="4" width="13.5703125" style="1" customWidth="1"/>
    <col min="5" max="5" width="13" style="1" customWidth="1"/>
    <col min="6" max="7" width="12.28515625" style="1" customWidth="1"/>
    <col min="8" max="8" width="13.5703125" style="1" customWidth="1"/>
    <col min="9" max="9" width="17.140625" style="1" customWidth="1"/>
    <col min="10" max="16384" width="9.140625" style="1"/>
  </cols>
  <sheetData>
    <row r="2" spans="1:9" ht="18" customHeight="1" x14ac:dyDescent="0.25">
      <c r="A2" s="226" t="s">
        <v>1</v>
      </c>
      <c r="B2" s="226"/>
      <c r="C2" s="226"/>
      <c r="D2" s="226"/>
      <c r="E2" s="226"/>
      <c r="F2" s="226"/>
      <c r="G2" s="226"/>
      <c r="H2" s="226"/>
      <c r="I2" s="226"/>
    </row>
    <row r="3" spans="1:9" ht="18.75" customHeight="1" thickBot="1" x14ac:dyDescent="0.25">
      <c r="A3" s="227" t="s">
        <v>165</v>
      </c>
      <c r="B3" s="227"/>
      <c r="C3" s="227"/>
      <c r="D3" s="227"/>
      <c r="E3" s="227"/>
      <c r="F3" s="227"/>
      <c r="G3" s="227"/>
      <c r="H3" s="227"/>
      <c r="I3" s="227"/>
    </row>
    <row r="4" spans="1:9" ht="17.25" customHeight="1" thickBot="1" x14ac:dyDescent="0.25">
      <c r="A4" s="157"/>
      <c r="B4" s="158"/>
      <c r="C4" s="165" t="s">
        <v>4</v>
      </c>
      <c r="D4" s="166"/>
      <c r="E4" s="167"/>
      <c r="F4" s="166"/>
      <c r="G4" s="166"/>
      <c r="H4" s="167"/>
      <c r="I4" s="27"/>
    </row>
    <row r="5" spans="1:9" s="12" customFormat="1" ht="24" customHeight="1" thickBot="1" x14ac:dyDescent="0.25">
      <c r="A5" s="159" t="s">
        <v>5</v>
      </c>
      <c r="B5" s="160" t="s">
        <v>6</v>
      </c>
      <c r="C5" s="168" t="s">
        <v>7</v>
      </c>
      <c r="D5" s="218" t="s">
        <v>8</v>
      </c>
      <c r="E5" s="196" t="s">
        <v>9</v>
      </c>
      <c r="F5" s="198" t="s">
        <v>10</v>
      </c>
      <c r="G5" s="178" t="s">
        <v>11</v>
      </c>
      <c r="H5" s="179" t="s">
        <v>12</v>
      </c>
      <c r="I5" s="26" t="s">
        <v>13</v>
      </c>
    </row>
    <row r="6" spans="1:9" s="2" customFormat="1" ht="101.25" customHeight="1" thickBot="1" x14ac:dyDescent="0.25">
      <c r="A6" s="161"/>
      <c r="B6" s="162" t="s">
        <v>14</v>
      </c>
      <c r="C6" s="171" t="s">
        <v>15</v>
      </c>
      <c r="D6" s="172" t="s">
        <v>16</v>
      </c>
      <c r="E6" s="173" t="s">
        <v>17</v>
      </c>
      <c r="F6" s="180" t="s">
        <v>18</v>
      </c>
      <c r="G6" s="181" t="s">
        <v>19</v>
      </c>
      <c r="H6" s="182" t="s">
        <v>20</v>
      </c>
      <c r="I6" s="96" t="s">
        <v>89</v>
      </c>
    </row>
    <row r="7" spans="1:9" s="13" customFormat="1" ht="67.5" customHeight="1" thickBot="1" x14ac:dyDescent="0.25">
      <c r="A7" s="207" t="s">
        <v>22</v>
      </c>
      <c r="B7" s="164" t="s">
        <v>166</v>
      </c>
      <c r="C7" s="174" t="s">
        <v>167</v>
      </c>
      <c r="D7" s="175" t="s">
        <v>168</v>
      </c>
      <c r="E7" s="176" t="s">
        <v>169</v>
      </c>
      <c r="F7" s="183" t="s">
        <v>170</v>
      </c>
      <c r="G7" s="181" t="s">
        <v>171</v>
      </c>
      <c r="H7" s="182" t="s">
        <v>172</v>
      </c>
      <c r="I7" s="36" t="s">
        <v>30</v>
      </c>
    </row>
    <row r="8" spans="1:9" s="3" customFormat="1" ht="24.75" thickBot="1" x14ac:dyDescent="0.25">
      <c r="A8" s="89" t="s">
        <v>173</v>
      </c>
      <c r="B8" s="154">
        <v>3</v>
      </c>
      <c r="C8" s="152">
        <v>1</v>
      </c>
      <c r="D8" s="153">
        <v>2</v>
      </c>
      <c r="E8" s="154">
        <v>1</v>
      </c>
      <c r="F8" s="152">
        <v>1</v>
      </c>
      <c r="G8" s="153">
        <v>1</v>
      </c>
      <c r="H8" s="156">
        <v>1</v>
      </c>
      <c r="I8" s="50">
        <f t="shared" ref="I8:I14" si="0">SUM((B8/3)*((C8+D8+E8+F8+G8+H8)/18))</f>
        <v>0.3888888888888889</v>
      </c>
    </row>
    <row r="9" spans="1:9" s="3" customFormat="1" ht="24.75" thickBot="1" x14ac:dyDescent="0.25">
      <c r="A9" s="89" t="s">
        <v>174</v>
      </c>
      <c r="B9" s="143">
        <v>2</v>
      </c>
      <c r="C9" s="144">
        <v>1</v>
      </c>
      <c r="D9" s="145">
        <v>2</v>
      </c>
      <c r="E9" s="143">
        <v>2</v>
      </c>
      <c r="F9" s="144">
        <v>1</v>
      </c>
      <c r="G9" s="145">
        <v>1</v>
      </c>
      <c r="H9" s="146">
        <v>1</v>
      </c>
      <c r="I9" s="50">
        <f t="shared" si="0"/>
        <v>0.29629629629629628</v>
      </c>
    </row>
    <row r="10" spans="1:9" s="3" customFormat="1" ht="13.5" thickBot="1" x14ac:dyDescent="0.25">
      <c r="A10" s="89" t="s">
        <v>175</v>
      </c>
      <c r="B10" s="21"/>
      <c r="C10" s="44"/>
      <c r="D10" s="35"/>
      <c r="E10" s="21"/>
      <c r="F10" s="44"/>
      <c r="G10" s="35"/>
      <c r="H10" s="22"/>
      <c r="I10" s="50">
        <f t="shared" si="0"/>
        <v>0</v>
      </c>
    </row>
    <row r="11" spans="1:9" s="3" customFormat="1" ht="36.75" thickBot="1" x14ac:dyDescent="0.25">
      <c r="A11" s="89" t="s">
        <v>176</v>
      </c>
      <c r="B11" s="28"/>
      <c r="C11" s="46"/>
      <c r="D11" s="45"/>
      <c r="E11" s="28"/>
      <c r="F11" s="46"/>
      <c r="G11" s="45"/>
      <c r="H11" s="29"/>
      <c r="I11" s="50">
        <f t="shared" si="0"/>
        <v>0</v>
      </c>
    </row>
    <row r="12" spans="1:9" s="3" customFormat="1" ht="13.5" thickBot="1" x14ac:dyDescent="0.25">
      <c r="A12" s="89" t="s">
        <v>177</v>
      </c>
      <c r="B12" s="28"/>
      <c r="C12" s="46"/>
      <c r="D12" s="45"/>
      <c r="E12" s="28"/>
      <c r="F12" s="46"/>
      <c r="G12" s="45"/>
      <c r="H12" s="29"/>
      <c r="I12" s="50">
        <f t="shared" si="0"/>
        <v>0</v>
      </c>
    </row>
    <row r="13" spans="1:9" s="3" customFormat="1" ht="39" thickBot="1" x14ac:dyDescent="0.25">
      <c r="A13" s="90" t="s">
        <v>178</v>
      </c>
      <c r="B13" s="70"/>
      <c r="C13" s="44"/>
      <c r="D13" s="35"/>
      <c r="E13" s="21"/>
      <c r="F13" s="44"/>
      <c r="G13" s="35"/>
      <c r="H13" s="22"/>
      <c r="I13" s="50">
        <f t="shared" si="0"/>
        <v>0</v>
      </c>
    </row>
    <row r="14" spans="1:9" s="3" customFormat="1" ht="13.5" thickBot="1" x14ac:dyDescent="0.25">
      <c r="A14" s="90"/>
      <c r="B14" s="94"/>
      <c r="C14" s="73"/>
      <c r="D14" s="73"/>
      <c r="E14" s="75"/>
      <c r="F14" s="74"/>
      <c r="G14" s="73"/>
      <c r="H14" s="75"/>
      <c r="I14" s="50">
        <f t="shared" si="0"/>
        <v>0</v>
      </c>
    </row>
    <row r="15" spans="1:9" s="4" customFormat="1" ht="21" customHeight="1" thickBot="1" x14ac:dyDescent="0.25">
      <c r="A15" s="191" t="s">
        <v>152</v>
      </c>
      <c r="B15" s="217">
        <f>SUM(B8:B13)/6</f>
        <v>0.83333333333333337</v>
      </c>
      <c r="C15" s="187">
        <f t="shared" ref="C15:H15" si="1">SUM(C8:C13)/6</f>
        <v>0.33333333333333331</v>
      </c>
      <c r="D15" s="214">
        <f t="shared" si="1"/>
        <v>0.66666666666666663</v>
      </c>
      <c r="E15" s="214">
        <f t="shared" si="1"/>
        <v>0.5</v>
      </c>
      <c r="F15" s="215">
        <f t="shared" si="1"/>
        <v>0.33333333333333331</v>
      </c>
      <c r="G15" s="214">
        <f t="shared" si="1"/>
        <v>0.33333333333333331</v>
      </c>
      <c r="H15" s="214">
        <f t="shared" si="1"/>
        <v>0.33333333333333331</v>
      </c>
      <c r="I15" s="37">
        <f>SUM(C19)</f>
        <v>3.8580246913580252E-2</v>
      </c>
    </row>
    <row r="16" spans="1:9" s="8" customFormat="1" ht="6.75" customHeight="1" x14ac:dyDescent="0.2">
      <c r="A16" s="10"/>
      <c r="B16" s="14"/>
      <c r="C16" s="7"/>
      <c r="D16" s="19"/>
      <c r="E16" s="19"/>
      <c r="I16" s="10"/>
    </row>
    <row r="17" spans="1:10" s="6" customFormat="1" ht="14.25" customHeight="1" x14ac:dyDescent="0.2">
      <c r="A17" s="20" t="s">
        <v>57</v>
      </c>
      <c r="F17" s="17"/>
      <c r="G17" s="17"/>
      <c r="H17" s="18"/>
      <c r="I17" s="17"/>
      <c r="J17" s="1"/>
    </row>
    <row r="18" spans="1:10" s="6" customFormat="1" ht="24" customHeight="1" x14ac:dyDescent="0.2">
      <c r="A18" s="49">
        <f>SUM(B8:B13)</f>
        <v>5</v>
      </c>
      <c r="B18" s="14"/>
      <c r="C18" s="38" t="s">
        <v>58</v>
      </c>
      <c r="D18" s="39"/>
      <c r="E18" s="40"/>
      <c r="F18" s="1"/>
      <c r="G18" s="1"/>
      <c r="H18" s="1"/>
      <c r="I18" s="1"/>
      <c r="J18" s="1"/>
    </row>
    <row r="19" spans="1:10" s="6" customFormat="1" x14ac:dyDescent="0.2">
      <c r="A19" s="49">
        <f>SUM(C8:H13)</f>
        <v>15</v>
      </c>
      <c r="B19" s="14"/>
      <c r="C19" s="41">
        <f>SUM(D19*E19)</f>
        <v>3.8580246913580252E-2</v>
      </c>
      <c r="D19" s="42">
        <f>SUM(B8:B13)/18</f>
        <v>0.27777777777777779</v>
      </c>
      <c r="E19" s="43">
        <f>SUM(C8:H13)/108</f>
        <v>0.1388888888888889</v>
      </c>
      <c r="F19" s="1"/>
      <c r="G19" s="47"/>
      <c r="H19" s="1"/>
      <c r="I19" s="1"/>
      <c r="J19" s="1"/>
    </row>
    <row r="20" spans="1:10" ht="23.25" customHeight="1" x14ac:dyDescent="0.2">
      <c r="A20" s="6"/>
      <c r="B20" s="16"/>
      <c r="C20" s="16"/>
      <c r="D20" s="16"/>
      <c r="E20" s="16"/>
      <c r="F20" s="15"/>
      <c r="G20" s="5"/>
      <c r="H20" s="11"/>
      <c r="I20" s="20"/>
    </row>
    <row r="21" spans="1:10" ht="24" customHeight="1" x14ac:dyDescent="0.2">
      <c r="A21" s="66"/>
    </row>
    <row r="25" spans="1:10" ht="18.75" customHeight="1" x14ac:dyDescent="0.2"/>
    <row r="26" spans="1:10" ht="15.7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</sheetData>
  <mergeCells count="2">
    <mergeCell ref="A2:I2"/>
    <mergeCell ref="A3:I3"/>
  </mergeCells>
  <phoneticPr fontId="0" type="noConversion"/>
  <dataValidations disablePrompts="1" count="1">
    <dataValidation type="whole" showInputMessage="1" showErrorMessage="1" errorTitle="Out of Range" error="Value must be between 0 - 3_x000a_" sqref="B8:H14" xr:uid="{00000000-0002-0000-0600-000000000000}">
      <formula1>0</formula1>
      <formula2>3</formula2>
    </dataValidation>
  </dataValidations>
  <pageMargins left="0.7" right="0.7" top="0.75" bottom="0.75" header="0.3" footer="0.3"/>
  <pageSetup scale="98" orientation="landscape" r:id="rId1"/>
  <headerFooter>
    <oddFooter>&amp;L&amp;16https://innovateipc.org/ipc-support-center/&amp;R&amp;G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O43"/>
  <sheetViews>
    <sheetView view="pageLayout" topLeftCell="A71" zoomScaleNormal="90" workbookViewId="0">
      <selection activeCell="K40" sqref="K40"/>
    </sheetView>
  </sheetViews>
  <sheetFormatPr defaultRowHeight="12.75" x14ac:dyDescent="0.2"/>
  <cols>
    <col min="1" max="1" width="36" customWidth="1"/>
    <col min="2" max="5" width="10.7109375" customWidth="1"/>
    <col min="6" max="6" width="12.28515625" customWidth="1"/>
  </cols>
  <sheetData>
    <row r="1" spans="1:7" ht="28.5" customHeight="1" x14ac:dyDescent="0.25">
      <c r="A1" s="99" t="s">
        <v>179</v>
      </c>
      <c r="B1" s="52"/>
      <c r="C1" s="52"/>
      <c r="D1" s="52"/>
      <c r="E1" s="52"/>
      <c r="F1" s="52"/>
      <c r="G1" s="52"/>
    </row>
    <row r="2" spans="1:7" s="56" customFormat="1" ht="96" customHeight="1" x14ac:dyDescent="0.2">
      <c r="A2" s="53"/>
      <c r="B2" s="54" t="s">
        <v>180</v>
      </c>
      <c r="C2" s="54" t="s">
        <v>181</v>
      </c>
      <c r="D2" s="54" t="s">
        <v>182</v>
      </c>
      <c r="E2" s="54" t="s">
        <v>183</v>
      </c>
      <c r="F2" s="54" t="s">
        <v>184</v>
      </c>
      <c r="G2" s="55" t="s">
        <v>185</v>
      </c>
    </row>
    <row r="3" spans="1:7" ht="15.75" customHeight="1" x14ac:dyDescent="0.2">
      <c r="A3" s="5" t="s">
        <v>186</v>
      </c>
      <c r="B3" s="57">
        <f>' Infectious Diseases - MDRO'!D31</f>
        <v>0.10526315789473684</v>
      </c>
      <c r="C3" s="58">
        <f>'Procedure-Device Related'!D34</f>
        <v>0.12280701754385964</v>
      </c>
      <c r="D3" s="58">
        <f>'Employee Health'!D16</f>
        <v>0.33333333333333331</v>
      </c>
      <c r="E3" s="57">
        <f>Compliance!D22</f>
        <v>0.18181818181818182</v>
      </c>
      <c r="F3" s="58">
        <f>Exposures!D19</f>
        <v>0.27777777777777779</v>
      </c>
      <c r="G3" s="59">
        <f>(' Infectious Diseases - MDRO'!A30+'Procedure-Device Related'!A33+Compliance!A21+Exposures!A18+'Employee Health'!A15)/177</f>
        <v>0.15819209039548024</v>
      </c>
    </row>
    <row r="4" spans="1:7" ht="16.5" customHeight="1" x14ac:dyDescent="0.2">
      <c r="A4" s="5" t="s">
        <v>187</v>
      </c>
      <c r="B4" s="57">
        <f>' Infectious Diseases - MDRO'!E31</f>
        <v>4.0935672514619881E-2</v>
      </c>
      <c r="C4" s="58">
        <f>'Procedure-Device Related'!E34</f>
        <v>9.9415204678362568E-2</v>
      </c>
      <c r="D4" s="58">
        <f>'Employee Health'!E16</f>
        <v>3</v>
      </c>
      <c r="E4" s="57">
        <f>Compliance!E22</f>
        <v>0.10101010101010101</v>
      </c>
      <c r="F4" s="58">
        <f>Exposures!E19</f>
        <v>0.1388888888888889</v>
      </c>
      <c r="G4" s="59">
        <f>(' Infectious Diseases - MDRO'!A31+'Procedure-Device Related'!A34+Compliance!A22+Exposures!A19+'Employee Health'!A16)/1062</f>
        <v>8.4745762711864403E-2</v>
      </c>
    </row>
    <row r="5" spans="1:7" ht="6" customHeight="1" x14ac:dyDescent="0.2">
      <c r="A5" s="5"/>
      <c r="B5" s="58"/>
      <c r="C5" s="58"/>
      <c r="E5" s="58"/>
      <c r="F5" s="58"/>
      <c r="G5" s="59"/>
    </row>
    <row r="6" spans="1:7" ht="15.75" customHeight="1" x14ac:dyDescent="0.2">
      <c r="A6" s="60" t="s">
        <v>188</v>
      </c>
      <c r="B6" s="61">
        <f>' Infectious Diseases - MDRO'!C31</f>
        <v>4.3090181594336715E-3</v>
      </c>
      <c r="C6" s="61">
        <f>'Procedure-Device Related'!C34</f>
        <v>1.2208884785062069E-2</v>
      </c>
      <c r="D6" s="61">
        <f>'Employee Health'!C16</f>
        <v>1</v>
      </c>
      <c r="E6" s="61">
        <f>Compliance!C22</f>
        <v>1.8365472910927456E-2</v>
      </c>
      <c r="F6" s="61">
        <f>Exposures!C19</f>
        <v>3.8580246913580252E-2</v>
      </c>
      <c r="G6" s="62">
        <f>SUM(G3*G4)</f>
        <v>1.3406109355549173E-2</v>
      </c>
    </row>
    <row r="7" spans="1:7" x14ac:dyDescent="0.2">
      <c r="A7" s="63"/>
    </row>
    <row r="35" spans="1:15" ht="20.25" customHeight="1" x14ac:dyDescent="0.25">
      <c r="A35" s="116" t="s">
        <v>189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x14ac:dyDescent="0.2">
      <c r="A36" s="5" t="s">
        <v>190</v>
      </c>
      <c r="B36" s="16"/>
      <c r="C36" s="16"/>
      <c r="D36" s="16"/>
      <c r="E36" s="16"/>
      <c r="F36" s="15"/>
      <c r="G36" s="5"/>
      <c r="H36" s="115"/>
      <c r="I36" s="115"/>
      <c r="J36" s="115"/>
      <c r="K36" s="115"/>
      <c r="L36" s="115"/>
      <c r="M36" s="115"/>
      <c r="N36" s="115"/>
      <c r="O36" s="115"/>
    </row>
    <row r="40" spans="1:15" x14ac:dyDescent="0.2">
      <c r="A40" s="65"/>
      <c r="B40" s="63"/>
      <c r="C40" s="63"/>
      <c r="D40" s="63"/>
      <c r="E40" s="63"/>
      <c r="F40" s="63"/>
      <c r="G40" s="64"/>
    </row>
    <row r="41" spans="1:15" s="69" customFormat="1" x14ac:dyDescent="0.2">
      <c r="A41" s="66"/>
      <c r="B41" s="67"/>
      <c r="C41" s="67"/>
      <c r="D41" s="67"/>
      <c r="E41" s="67"/>
      <c r="F41" s="67"/>
      <c r="G41" s="68"/>
    </row>
    <row r="42" spans="1:15" x14ac:dyDescent="0.2">
      <c r="A42" s="63"/>
      <c r="B42" s="63"/>
      <c r="C42" s="63"/>
      <c r="D42" s="63"/>
      <c r="E42" s="63"/>
      <c r="F42" s="63"/>
      <c r="G42" s="64"/>
    </row>
    <row r="43" spans="1:15" x14ac:dyDescent="0.2">
      <c r="A43" s="63"/>
      <c r="B43" s="63"/>
      <c r="C43" s="63"/>
      <c r="D43" s="63"/>
      <c r="E43" s="63"/>
      <c r="F43" s="63"/>
      <c r="G43" s="64"/>
    </row>
  </sheetData>
  <phoneticPr fontId="0" type="noConversion"/>
  <pageMargins left="0.7" right="0.7" top="0.75" bottom="0.75" header="0.3" footer="0.3"/>
  <pageSetup scale="91" orientation="landscape" r:id="rId1"/>
  <headerFooter>
    <oddFooter>&amp;L&amp;16https://innovateipc.org/ipc-support-center/&amp;R&amp;G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99172c0-a650-45bd-af3c-14a009c09083">
      <Terms xmlns="http://schemas.microsoft.com/office/infopath/2007/PartnerControls"/>
    </lcf76f155ced4ddcb4097134ff3c332f>
    <_ip_UnifiedCompliancePolicyProperties xmlns="http://schemas.microsoft.com/sharepoint/v3" xsi:nil="true"/>
    <TaxCatchAll xmlns="e9e0ba2b-7054-496b-827d-6291fa99b1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16B59A697DB24A9EFC1596C05FDE75" ma:contentTypeVersion="20" ma:contentTypeDescription="Create a new document." ma:contentTypeScope="" ma:versionID="0aa0d9eab0544d4c853861a6d6a8cca5">
  <xsd:schema xmlns:xsd="http://www.w3.org/2001/XMLSchema" xmlns:xs="http://www.w3.org/2001/XMLSchema" xmlns:p="http://schemas.microsoft.com/office/2006/metadata/properties" xmlns:ns1="http://schemas.microsoft.com/sharepoint/v3" xmlns:ns2="f99172c0-a650-45bd-af3c-14a009c09083" xmlns:ns3="e9e0ba2b-7054-496b-827d-6291fa99b1c4" targetNamespace="http://schemas.microsoft.com/office/2006/metadata/properties" ma:root="true" ma:fieldsID="ad3646938bb014885c1288650656ae65" ns1:_="" ns2:_="" ns3:_="">
    <xsd:import namespace="http://schemas.microsoft.com/sharepoint/v3"/>
    <xsd:import namespace="f99172c0-a650-45bd-af3c-14a009c09083"/>
    <xsd:import namespace="e9e0ba2b-7054-496b-827d-6291fa99b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172c0-a650-45bd-af3c-14a009c09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1d4a69-9812-4340-96bf-3c6024019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0ba2b-7054-496b-827d-6291fa99b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e159e2-3b5f-4098-9b3d-3bd9f1660881}" ma:internalName="TaxCatchAll" ma:showField="CatchAllData" ma:web="e9e0ba2b-7054-496b-827d-6291fa99b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C9F29-AB8C-4E47-807F-DC65F3A1E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7B09C-17F7-48F3-A296-3A0017C1EE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99172c0-a650-45bd-af3c-14a009c09083"/>
    <ds:schemaRef ds:uri="e9e0ba2b-7054-496b-827d-6291fa99b1c4"/>
  </ds:schemaRefs>
</ds:datastoreItem>
</file>

<file path=customXml/itemProps3.xml><?xml version="1.0" encoding="utf-8"?>
<ds:datastoreItem xmlns:ds="http://schemas.openxmlformats.org/officeDocument/2006/customXml" ds:itemID="{176C4EEF-70F0-4DDD-85BE-B48A0E340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9172c0-a650-45bd-af3c-14a009c09083"/>
    <ds:schemaRef ds:uri="e9e0ba2b-7054-496b-827d-6291fa99b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</vt:lpstr>
      <vt:lpstr> Infectious Diseases - MDRO</vt:lpstr>
      <vt:lpstr>Procedure-Device Related</vt:lpstr>
      <vt:lpstr>Environment of Care</vt:lpstr>
      <vt:lpstr>Employee Health</vt:lpstr>
      <vt:lpstr>Compliance</vt:lpstr>
      <vt:lpstr>Exposures</vt:lpstr>
      <vt:lpstr>Summary</vt:lpstr>
    </vt:vector>
  </TitlesOfParts>
  <Manager/>
  <Company>Kaiser Foundation Health Plan,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Hazard Vulnerability Analysis</dc:title>
  <dc:subject/>
  <dc:creator>Adapted from Sky Ridge Medical Center Risk Assessment;ICE 2015</dc:creator>
  <cp:keywords/>
  <dc:description/>
  <cp:lastModifiedBy>Neumann, Stefanie M</cp:lastModifiedBy>
  <cp:revision/>
  <dcterms:created xsi:type="dcterms:W3CDTF">2000-12-06T18:52:54Z</dcterms:created>
  <dcterms:modified xsi:type="dcterms:W3CDTF">2024-01-19T15:19:32Z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0x010100BD16B59A697DB24A9EFC1596C05FDE75</vt:lpwstr>
  </property>
  <property fmtid="{D5CDD505-2E9C-101B-9397-08002B2CF9AE}" pid="3" name="MediaServiceImageTags">
    <vt:lpwstr/>
  </property>
</Properties>
</file>